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vaitor/Desktop/"/>
    </mc:Choice>
  </mc:AlternateContent>
  <xr:revisionPtr revIDLastSave="0" documentId="13_ncr:1_{F8884D6D-741E-A34D-9AC2-AE9CDEE2207A}" xr6:coauthVersionLast="45" xr6:coauthVersionMax="45" xr10:uidLastSave="{00000000-0000-0000-0000-000000000000}"/>
  <bookViews>
    <workbookView xWindow="0" yWindow="460" windowWidth="25600" windowHeight="14540" xr2:uid="{4EDF1669-8BBB-C945-BF6A-26A34948BDA4}"/>
  </bookViews>
  <sheets>
    <sheet name="FINAL BUDGET TOTALS" sheetId="5" r:id="rId1"/>
    <sheet name="External Budget" sheetId="1" r:id="rId2"/>
    <sheet name="Internal Budget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0" i="4" l="1"/>
  <c r="E35" i="4" l="1"/>
  <c r="E34" i="4"/>
  <c r="E33" i="4"/>
  <c r="E32" i="4"/>
  <c r="E31" i="4"/>
  <c r="F310" i="1" l="1"/>
  <c r="E310" i="1"/>
  <c r="B4" i="5" l="1"/>
  <c r="D439" i="1"/>
  <c r="D209" i="1"/>
  <c r="D582" i="1"/>
  <c r="D601" i="1"/>
  <c r="D590" i="1"/>
  <c r="D587" i="1"/>
  <c r="D575" i="1"/>
  <c r="D570" i="1"/>
  <c r="D563" i="1"/>
  <c r="D559" i="1"/>
  <c r="D553" i="1"/>
  <c r="D549" i="1"/>
  <c r="D546" i="1"/>
  <c r="D542" i="1"/>
  <c r="D540" i="1"/>
  <c r="D530" i="1"/>
  <c r="D520" i="1"/>
  <c r="D511" i="1"/>
  <c r="D506" i="1"/>
  <c r="D503" i="1"/>
  <c r="D477" i="1"/>
  <c r="D469" i="1"/>
  <c r="D462" i="1"/>
  <c r="D448" i="1"/>
  <c r="D421" i="1"/>
  <c r="D418" i="1"/>
  <c r="D415" i="1"/>
  <c r="D409" i="1"/>
  <c r="D403" i="1"/>
  <c r="D394" i="1"/>
  <c r="D382" i="1"/>
  <c r="D377" i="1"/>
  <c r="D374" i="1"/>
  <c r="D371" i="1"/>
  <c r="D363" i="1"/>
  <c r="D358" i="1"/>
  <c r="D350" i="1"/>
  <c r="D318" i="1"/>
  <c r="D314" i="1"/>
  <c r="D310" i="1"/>
  <c r="D300" i="1"/>
  <c r="D291" i="1"/>
  <c r="D286" i="1"/>
  <c r="D280" i="1"/>
  <c r="D261" i="1"/>
  <c r="D257" i="1"/>
  <c r="D250" i="1"/>
  <c r="D245" i="1"/>
  <c r="D237" i="1"/>
  <c r="D205" i="1"/>
  <c r="D201" i="1"/>
  <c r="D187" i="1"/>
  <c r="D183" i="1"/>
  <c r="D174" i="1"/>
  <c r="D168" i="1"/>
  <c r="D156" i="1"/>
  <c r="D143" i="1"/>
  <c r="D137" i="1"/>
  <c r="D130" i="1"/>
  <c r="D128" i="1"/>
  <c r="D122" i="1"/>
  <c r="D109" i="1"/>
  <c r="D104" i="1"/>
  <c r="D95" i="1"/>
  <c r="E95" i="1"/>
  <c r="D90" i="1"/>
  <c r="D85" i="1"/>
  <c r="D83" i="1"/>
  <c r="D81" i="1"/>
  <c r="D68" i="1"/>
  <c r="D61" i="1"/>
  <c r="D54" i="1"/>
  <c r="D52" i="1"/>
  <c r="D46" i="1"/>
  <c r="D37" i="1"/>
  <c r="D31" i="1"/>
  <c r="D26" i="1"/>
  <c r="D23" i="1"/>
  <c r="D6" i="1"/>
  <c r="F6" i="1"/>
  <c r="D2" i="1"/>
  <c r="C604" i="1"/>
  <c r="F46" i="1"/>
  <c r="E409" i="1"/>
  <c r="E46" i="1"/>
  <c r="E6" i="1"/>
  <c r="F382" i="1"/>
  <c r="E382" i="1"/>
  <c r="E358" i="1"/>
  <c r="F358" i="1"/>
  <c r="E243" i="1"/>
  <c r="F243" i="1"/>
  <c r="E181" i="1"/>
  <c r="F181" i="1"/>
  <c r="E143" i="1"/>
  <c r="F143" i="1"/>
  <c r="E142" i="4"/>
  <c r="E143" i="4"/>
  <c r="E145" i="4"/>
  <c r="E146" i="4"/>
  <c r="E148" i="4"/>
  <c r="E149" i="4"/>
  <c r="E151" i="4"/>
  <c r="E152" i="4"/>
  <c r="E153" i="4"/>
  <c r="E154" i="4"/>
  <c r="E156" i="4"/>
  <c r="E158" i="4"/>
  <c r="E159" i="4"/>
  <c r="E160" i="4"/>
  <c r="E161" i="4"/>
  <c r="E162" i="4"/>
  <c r="E163" i="4"/>
  <c r="E164" i="4"/>
  <c r="F139" i="4"/>
  <c r="F141" i="4"/>
  <c r="F142" i="4"/>
  <c r="F143" i="4"/>
  <c r="F145" i="4"/>
  <c r="F146" i="4"/>
  <c r="F148" i="4"/>
  <c r="F151" i="4"/>
  <c r="F152" i="4"/>
  <c r="F153" i="4"/>
  <c r="F154" i="4"/>
  <c r="F156" i="4"/>
  <c r="F158" i="4"/>
  <c r="F159" i="4"/>
  <c r="F160" i="4"/>
  <c r="F161" i="4"/>
  <c r="F162" i="4"/>
  <c r="F163" i="4"/>
  <c r="F164" i="4"/>
  <c r="D157" i="4"/>
  <c r="D155" i="4"/>
  <c r="D150" i="4"/>
  <c r="E150" i="4" s="1"/>
  <c r="D147" i="4"/>
  <c r="D144" i="4"/>
  <c r="D140" i="4"/>
  <c r="F140" i="4" s="1"/>
  <c r="D133" i="4"/>
  <c r="E133" i="4" s="1"/>
  <c r="D130" i="4"/>
  <c r="D126" i="4"/>
  <c r="D123" i="4"/>
  <c r="E123" i="4" s="1"/>
  <c r="D112" i="4"/>
  <c r="D109" i="4"/>
  <c r="D107" i="4"/>
  <c r="D105" i="4"/>
  <c r="D103" i="4"/>
  <c r="D96" i="4"/>
  <c r="F96" i="4" s="1"/>
  <c r="D87" i="4"/>
  <c r="D78" i="4"/>
  <c r="E78" i="4" s="1"/>
  <c r="D60" i="4"/>
  <c r="F60" i="4" s="1"/>
  <c r="D2" i="4"/>
  <c r="E2" i="4" s="1"/>
  <c r="D12" i="4"/>
  <c r="D11" i="4" s="1"/>
  <c r="F11" i="4" s="1"/>
  <c r="C157" i="4"/>
  <c r="C155" i="4"/>
  <c r="F155" i="4" s="1"/>
  <c r="C144" i="4"/>
  <c r="F144" i="4" s="1"/>
  <c r="C112" i="4"/>
  <c r="C103" i="4"/>
  <c r="C105" i="4"/>
  <c r="C107" i="4"/>
  <c r="E77" i="4"/>
  <c r="F77" i="4"/>
  <c r="E141" i="4"/>
  <c r="F132" i="4"/>
  <c r="F131" i="4"/>
  <c r="E132" i="4"/>
  <c r="E131" i="4"/>
  <c r="E129" i="4"/>
  <c r="E135" i="4"/>
  <c r="E136" i="4"/>
  <c r="E137" i="4"/>
  <c r="E138" i="4"/>
  <c r="E139" i="4"/>
  <c r="E134" i="4"/>
  <c r="E127" i="4"/>
  <c r="D128" i="4"/>
  <c r="E124" i="4"/>
  <c r="F124" i="4"/>
  <c r="F127" i="4"/>
  <c r="F126" i="4"/>
  <c r="E126" i="4"/>
  <c r="E130" i="4"/>
  <c r="F130" i="4"/>
  <c r="E114" i="4"/>
  <c r="E115" i="4"/>
  <c r="E116" i="4"/>
  <c r="E117" i="4"/>
  <c r="E118" i="4"/>
  <c r="E119" i="4"/>
  <c r="E120" i="4"/>
  <c r="E121" i="4"/>
  <c r="E122" i="4"/>
  <c r="E113" i="4"/>
  <c r="E112" i="4"/>
  <c r="E98" i="4"/>
  <c r="E99" i="4"/>
  <c r="E100" i="4"/>
  <c r="E101" i="4"/>
  <c r="E102" i="4"/>
  <c r="E97" i="4"/>
  <c r="E89" i="4"/>
  <c r="E90" i="4"/>
  <c r="E91" i="4"/>
  <c r="E92" i="4"/>
  <c r="E93" i="4"/>
  <c r="E94" i="4"/>
  <c r="E95" i="4"/>
  <c r="E88" i="4"/>
  <c r="E80" i="4"/>
  <c r="E81" i="4"/>
  <c r="E82" i="4"/>
  <c r="E83" i="4"/>
  <c r="E84" i="4"/>
  <c r="E85" i="4"/>
  <c r="E86" i="4"/>
  <c r="E79" i="4"/>
  <c r="F13" i="4"/>
  <c r="F14" i="4"/>
  <c r="F15" i="4"/>
  <c r="F16" i="4"/>
  <c r="F17" i="4"/>
  <c r="F18" i="4"/>
  <c r="F19" i="4"/>
  <c r="F20" i="4"/>
  <c r="F21" i="4"/>
  <c r="F22" i="4"/>
  <c r="F26" i="4"/>
  <c r="F27" i="4"/>
  <c r="F28" i="4"/>
  <c r="F29" i="4"/>
  <c r="F36" i="4"/>
  <c r="F37" i="4"/>
  <c r="F38" i="4"/>
  <c r="F39" i="4"/>
  <c r="F40" i="4"/>
  <c r="F43" i="4"/>
  <c r="F44" i="4"/>
  <c r="F45" i="4"/>
  <c r="F46" i="4"/>
  <c r="F47" i="4"/>
  <c r="F48" i="4"/>
  <c r="F49" i="4"/>
  <c r="F51" i="4"/>
  <c r="F52" i="4"/>
  <c r="F53" i="4"/>
  <c r="F54" i="4"/>
  <c r="F55" i="4"/>
  <c r="F56" i="4"/>
  <c r="F57" i="4"/>
  <c r="F58" i="4"/>
  <c r="F59" i="4"/>
  <c r="F61" i="4"/>
  <c r="F62" i="4"/>
  <c r="F63" i="4"/>
  <c r="F64" i="4"/>
  <c r="F65" i="4"/>
  <c r="F125" i="4"/>
  <c r="F66" i="4"/>
  <c r="F67" i="4"/>
  <c r="F68" i="4"/>
  <c r="F69" i="4"/>
  <c r="F70" i="4"/>
  <c r="F71" i="4"/>
  <c r="F72" i="4"/>
  <c r="F73" i="4"/>
  <c r="F74" i="4"/>
  <c r="F75" i="4"/>
  <c r="F76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1" i="4"/>
  <c r="E62" i="4"/>
  <c r="E63" i="4"/>
  <c r="E64" i="4"/>
  <c r="E65" i="4"/>
  <c r="E125" i="4"/>
  <c r="E66" i="4"/>
  <c r="E67" i="4"/>
  <c r="E68" i="4"/>
  <c r="E69" i="4"/>
  <c r="E70" i="4"/>
  <c r="E71" i="4"/>
  <c r="E72" i="4"/>
  <c r="E73" i="4"/>
  <c r="E74" i="4"/>
  <c r="E75" i="4"/>
  <c r="E76" i="4"/>
  <c r="E363" i="1"/>
  <c r="F363" i="1"/>
  <c r="E291" i="1"/>
  <c r="E280" i="1"/>
  <c r="F280" i="1"/>
  <c r="E168" i="1"/>
  <c r="F168" i="1"/>
  <c r="E350" i="1"/>
  <c r="F350" i="1"/>
  <c r="E506" i="1"/>
  <c r="F506" i="1"/>
  <c r="E371" i="1"/>
  <c r="F371" i="1"/>
  <c r="E257" i="1"/>
  <c r="F257" i="1"/>
  <c r="E300" i="1"/>
  <c r="F300" i="1"/>
  <c r="E183" i="1"/>
  <c r="F183" i="1"/>
  <c r="E286" i="1"/>
  <c r="F286" i="1"/>
  <c r="E318" i="1"/>
  <c r="F318" i="1"/>
  <c r="E237" i="1"/>
  <c r="F237" i="1"/>
  <c r="E415" i="1"/>
  <c r="E477" i="1"/>
  <c r="E245" i="1"/>
  <c r="F245" i="1"/>
  <c r="F68" i="1"/>
  <c r="E308" i="1"/>
  <c r="F308" i="1"/>
  <c r="E156" i="1"/>
  <c r="F156" i="1"/>
  <c r="E261" i="1"/>
  <c r="F261" i="1"/>
  <c r="E314" i="1"/>
  <c r="F582" i="1"/>
  <c r="E250" i="1"/>
  <c r="F250" i="1"/>
  <c r="F107" i="4"/>
  <c r="C109" i="4"/>
  <c r="E109" i="4" s="1"/>
  <c r="C128" i="4"/>
  <c r="E128" i="4" s="1"/>
  <c r="C147" i="4"/>
  <c r="E147" i="4" s="1"/>
  <c r="F138" i="4"/>
  <c r="F137" i="4"/>
  <c r="F136" i="4"/>
  <c r="F135" i="4"/>
  <c r="F134" i="4"/>
  <c r="F129" i="4"/>
  <c r="F121" i="4"/>
  <c r="F120" i="4"/>
  <c r="F117" i="4"/>
  <c r="F116" i="4"/>
  <c r="F115" i="4"/>
  <c r="F114" i="4"/>
  <c r="F113" i="4"/>
  <c r="F108" i="4"/>
  <c r="F106" i="4"/>
  <c r="F104" i="4"/>
  <c r="F102" i="4"/>
  <c r="F101" i="4"/>
  <c r="F100" i="4"/>
  <c r="F99" i="4"/>
  <c r="F98" i="4"/>
  <c r="F97" i="4"/>
  <c r="F95" i="4"/>
  <c r="F93" i="4"/>
  <c r="F92" i="4"/>
  <c r="F91" i="4"/>
  <c r="F90" i="4"/>
  <c r="F89" i="4"/>
  <c r="F88" i="4"/>
  <c r="F85" i="4"/>
  <c r="F82" i="4"/>
  <c r="F81" i="4"/>
  <c r="F80" i="4"/>
  <c r="F79" i="4"/>
  <c r="F12" i="4"/>
  <c r="E12" i="4"/>
  <c r="E10" i="4"/>
  <c r="E9" i="4"/>
  <c r="F8" i="4"/>
  <c r="E8" i="4"/>
  <c r="F7" i="4"/>
  <c r="E7" i="4"/>
  <c r="F6" i="4"/>
  <c r="E6" i="4"/>
  <c r="F5" i="4"/>
  <c r="E5" i="4"/>
  <c r="F4" i="4"/>
  <c r="E4" i="4"/>
  <c r="F3" i="4"/>
  <c r="E3" i="4"/>
  <c r="D235" i="1"/>
  <c r="E201" i="1"/>
  <c r="D172" i="1"/>
  <c r="D604" i="1"/>
  <c r="E604" i="1"/>
  <c r="F604" i="1"/>
  <c r="E587" i="1"/>
  <c r="D580" i="1"/>
  <c r="E563" i="1"/>
  <c r="E559" i="1"/>
  <c r="E553" i="1"/>
  <c r="F542" i="1"/>
  <c r="F511" i="1"/>
  <c r="E503" i="1"/>
  <c r="F469" i="1"/>
  <c r="D467" i="1"/>
  <c r="D460" i="1"/>
  <c r="F448" i="1"/>
  <c r="F439" i="1"/>
  <c r="E418" i="1"/>
  <c r="F403" i="1"/>
  <c r="D392" i="1"/>
  <c r="F377" i="1"/>
  <c r="F374" i="1"/>
  <c r="E130" i="1"/>
  <c r="F128" i="1"/>
  <c r="E122" i="1"/>
  <c r="E109" i="1"/>
  <c r="F104" i="1"/>
  <c r="F85" i="1"/>
  <c r="F83" i="1"/>
  <c r="F54" i="1"/>
  <c r="E31" i="1"/>
  <c r="F37" i="1"/>
  <c r="F26" i="1"/>
  <c r="E23" i="1"/>
  <c r="E26" i="1"/>
  <c r="E601" i="1"/>
  <c r="F23" i="1"/>
  <c r="F601" i="1"/>
  <c r="E68" i="1"/>
  <c r="E61" i="1"/>
  <c r="E582" i="1"/>
  <c r="F61" i="1"/>
  <c r="E511" i="1"/>
  <c r="F128" i="4"/>
  <c r="F87" i="4"/>
  <c r="E87" i="4"/>
  <c r="F103" i="4"/>
  <c r="F2" i="1"/>
  <c r="F563" i="1"/>
  <c r="E85" i="1"/>
  <c r="F137" i="1"/>
  <c r="F235" i="1"/>
  <c r="E542" i="1"/>
  <c r="E403" i="1"/>
  <c r="F546" i="1"/>
  <c r="F520" i="1"/>
  <c r="E460" i="1"/>
  <c r="E580" i="1"/>
  <c r="E172" i="1"/>
  <c r="F209" i="1"/>
  <c r="F460" i="1"/>
  <c r="F580" i="1"/>
  <c r="E90" i="1"/>
  <c r="E467" i="1"/>
  <c r="F172" i="1"/>
  <c r="F31" i="1"/>
  <c r="E462" i="1"/>
  <c r="F462" i="1"/>
  <c r="E570" i="1"/>
  <c r="E546" i="1"/>
  <c r="F415" i="1"/>
  <c r="E128" i="1"/>
  <c r="F90" i="1"/>
  <c r="F122" i="1"/>
  <c r="E392" i="1"/>
  <c r="E52" i="1"/>
  <c r="E377" i="1"/>
  <c r="F559" i="1"/>
  <c r="E235" i="1"/>
  <c r="F52" i="1"/>
  <c r="F575" i="1"/>
  <c r="F590" i="1"/>
  <c r="F187" i="1"/>
  <c r="E394" i="1"/>
  <c r="F394" i="1"/>
  <c r="E205" i="1"/>
  <c r="E439" i="1"/>
  <c r="F540" i="1"/>
  <c r="F392" i="1"/>
  <c r="F130" i="1"/>
  <c r="F553" i="1"/>
  <c r="E520" i="1"/>
  <c r="F477" i="1"/>
  <c r="F467" i="1"/>
  <c r="F205" i="1"/>
  <c r="E54" i="1"/>
  <c r="F81" i="1"/>
  <c r="E540" i="1"/>
  <c r="E590" i="1"/>
  <c r="E575" i="1"/>
  <c r="E174" i="1"/>
  <c r="E421" i="1"/>
  <c r="E530" i="1"/>
  <c r="E549" i="1"/>
  <c r="F570" i="1"/>
  <c r="F587" i="1"/>
  <c r="E137" i="1"/>
  <c r="E2" i="1"/>
  <c r="E187" i="1"/>
  <c r="E448" i="1"/>
  <c r="F503" i="1"/>
  <c r="F109" i="1"/>
  <c r="F291" i="1"/>
  <c r="F549" i="1"/>
  <c r="F421" i="1"/>
  <c r="F174" i="1"/>
  <c r="E209" i="1"/>
  <c r="E374" i="1"/>
  <c r="E37" i="1"/>
  <c r="F201" i="1"/>
  <c r="E469" i="1"/>
  <c r="E81" i="1"/>
  <c r="F530" i="1"/>
  <c r="E83" i="1"/>
  <c r="F418" i="1"/>
  <c r="F314" i="1"/>
  <c r="E104" i="1"/>
  <c r="E96" i="4" l="1"/>
  <c r="F147" i="4"/>
  <c r="F150" i="4"/>
  <c r="F105" i="4"/>
  <c r="E155" i="4"/>
  <c r="C165" i="4"/>
  <c r="F157" i="4"/>
  <c r="F112" i="4"/>
  <c r="E157" i="4"/>
  <c r="E144" i="4"/>
  <c r="F133" i="4"/>
  <c r="F78" i="4"/>
  <c r="E140" i="4"/>
  <c r="E11" i="4"/>
  <c r="F2" i="4"/>
  <c r="D165" i="4"/>
  <c r="B3" i="5" l="1"/>
  <c r="B6" i="5" s="1"/>
  <c r="B11" i="5" s="1"/>
  <c r="E165" i="4"/>
  <c r="F165" i="4" s="1"/>
</calcChain>
</file>

<file path=xl/sharedStrings.xml><?xml version="1.0" encoding="utf-8"?>
<sst xmlns="http://schemas.openxmlformats.org/spreadsheetml/2006/main" count="911" uniqueCount="724">
  <si>
    <t>Amount</t>
  </si>
  <si>
    <t>Internal Total</t>
  </si>
  <si>
    <t>External Total</t>
  </si>
  <si>
    <t>TOTAL FOR FY 2020-2021</t>
  </si>
  <si>
    <t>INCOME</t>
  </si>
  <si>
    <t>ADDITIONAL INCOME</t>
  </si>
  <si>
    <t>BALANCE:</t>
  </si>
  <si>
    <t>Student Group</t>
  </si>
  <si>
    <t>Item</t>
  </si>
  <si>
    <t>2019-2020 Allocation</t>
  </si>
  <si>
    <t>2020-2021 Allocation</t>
  </si>
  <si>
    <t>Difference</t>
  </si>
  <si>
    <t>% Change</t>
  </si>
  <si>
    <t>African Student Association</t>
  </si>
  <si>
    <t>TOTAL</t>
  </si>
  <si>
    <t>Fashion Show</t>
  </si>
  <si>
    <t xml:space="preserve">Dippikill  </t>
  </si>
  <si>
    <t>Africa Night</t>
  </si>
  <si>
    <t>Albany Outreach for Animals</t>
  </si>
  <si>
    <t>AOA Shirts</t>
  </si>
  <si>
    <t xml:space="preserve">Block Party </t>
  </si>
  <si>
    <t>Informational</t>
  </si>
  <si>
    <t>First Meeting</t>
  </si>
  <si>
    <t>Game Night Snacks</t>
  </si>
  <si>
    <t>Halloween Game Night</t>
  </si>
  <si>
    <t>Vegan Cooking Class</t>
  </si>
  <si>
    <t>Thanksgiving Meeting</t>
  </si>
  <si>
    <t>Valentine's Day Social</t>
  </si>
  <si>
    <t>Make your Pet a Blanket</t>
  </si>
  <si>
    <t>Cooking Classes</t>
  </si>
  <si>
    <t>Vegan Taste Test</t>
  </si>
  <si>
    <t>Craft Nights</t>
  </si>
  <si>
    <t>Community Service Lunches</t>
  </si>
  <si>
    <t>End of Year Social</t>
  </si>
  <si>
    <t>Documentary Screening</t>
  </si>
  <si>
    <t>Albany Society of Physics Students</t>
  </si>
  <si>
    <t>Weekly Meeting - Food</t>
  </si>
  <si>
    <t>Making Slime</t>
  </si>
  <si>
    <t>Albany Sports Business Organization</t>
  </si>
  <si>
    <t>Travel</t>
  </si>
  <si>
    <t>Domain Name</t>
  </si>
  <si>
    <t>Food/Beverages for Meetings</t>
  </si>
  <si>
    <t>Member Services</t>
  </si>
  <si>
    <t>Albany State Indian Alliance</t>
  </si>
  <si>
    <t>New Member Social</t>
  </si>
  <si>
    <t>Cultural Charity Gala</t>
  </si>
  <si>
    <t>ASIA Week</t>
  </si>
  <si>
    <t>ASIA Night</t>
  </si>
  <si>
    <t xml:space="preserve">Asian Occasion </t>
  </si>
  <si>
    <t>Albany State University Black Alliance</t>
  </si>
  <si>
    <t>Dippikill Bonding</t>
  </si>
  <si>
    <t>Denim and White Affair</t>
  </si>
  <si>
    <t>Midnight Bowling</t>
  </si>
  <si>
    <t>Black Solidarity Day</t>
  </si>
  <si>
    <t>Black Excellence Brunch</t>
  </si>
  <si>
    <t>SoulFrito</t>
  </si>
  <si>
    <t>Graduation Stoles</t>
  </si>
  <si>
    <t>American Cancer Society on Campus</t>
  </si>
  <si>
    <t>Relay for Life</t>
  </si>
  <si>
    <t>Kickoff/Spring into Relay</t>
  </si>
  <si>
    <t>Storage Shed</t>
  </si>
  <si>
    <t>Weekly Meetings</t>
  </si>
  <si>
    <t>Dippikill</t>
  </si>
  <si>
    <t>Amnesty International</t>
  </si>
  <si>
    <t>Did not submit a budget</t>
  </si>
  <si>
    <t>Annointed Vessels of Praise</t>
  </si>
  <si>
    <t>Fall 2020 Gala</t>
  </si>
  <si>
    <t>Spring 2021 Semester Service</t>
  </si>
  <si>
    <t>AVP Week Fall 2020</t>
  </si>
  <si>
    <t>Spring 2021 Retreat</t>
  </si>
  <si>
    <t>Prayer for Finals</t>
  </si>
  <si>
    <t>Payment to Campus Minister</t>
  </si>
  <si>
    <t>Asian American Alliance</t>
  </si>
  <si>
    <t>AAA Mass Meeting Fall 2020</t>
  </si>
  <si>
    <t>Asian Pacific Awareness Conference</t>
  </si>
  <si>
    <t>AOC Cultural Formal</t>
  </si>
  <si>
    <t>AOC BBQ</t>
  </si>
  <si>
    <t>AAA Mass Meeting Spring 2021</t>
  </si>
  <si>
    <t>Association of Latino Professionals for America</t>
  </si>
  <si>
    <t>Fall 2020 ALPFA Mass Meeting</t>
  </si>
  <si>
    <t>Fall 2020 ALPFA Trade Show/Pop-Up show</t>
  </si>
  <si>
    <t>Fall 2020 "For Motivational Purposes only III" Banquet</t>
  </si>
  <si>
    <t>Fall 2020 ALPFA General Member T-Shirts</t>
  </si>
  <si>
    <t>Fall 2020 ALPFA E-Board Gear</t>
  </si>
  <si>
    <t>Fall 2020 - Spring 2021 Committees Allocation</t>
  </si>
  <si>
    <t>Spring 2021 Mass Meeting</t>
  </si>
  <si>
    <t>Spring 2021 Symposium</t>
  </si>
  <si>
    <t>Spring 2021 Banquet</t>
  </si>
  <si>
    <t>Summer 2021 ALPFA E-Board Convention</t>
  </si>
  <si>
    <t>Spring 2021 Achievement Brunch</t>
  </si>
  <si>
    <t>Spring 2021 E-Board Graduate Stoles</t>
  </si>
  <si>
    <t>ATV</t>
  </si>
  <si>
    <t>Big Brothers Big Sisters</t>
  </si>
  <si>
    <t>Bi-weekly programs</t>
  </si>
  <si>
    <t>Black Theatre Productions</t>
  </si>
  <si>
    <t>BTP Talent Show</t>
  </si>
  <si>
    <t>NTP Annual Spring Play</t>
  </si>
  <si>
    <t>BTP Week Programs</t>
  </si>
  <si>
    <t>BTP Gala</t>
  </si>
  <si>
    <t>Brothers and Sisters in Christ</t>
  </si>
  <si>
    <t>Weekly Assembly Hall Reservation</t>
  </si>
  <si>
    <t>Holiday Event</t>
  </si>
  <si>
    <t>End of the Year Event</t>
  </si>
  <si>
    <t>BasicCon: Semesterly North East Conference</t>
  </si>
  <si>
    <t>Building Ladies Up (BLU)</t>
  </si>
  <si>
    <t>Women's Networking Event</t>
  </si>
  <si>
    <t xml:space="preserve">Galentine Grams Fundrasier </t>
  </si>
  <si>
    <t>Wondrous Women's Ball</t>
  </si>
  <si>
    <t>Mocktails Fundraiser</t>
  </si>
  <si>
    <t>Fall Informational</t>
  </si>
  <si>
    <t>Spring Informational</t>
  </si>
  <si>
    <t>Fall Mass Meeting</t>
  </si>
  <si>
    <t>Spring Mass Meeting</t>
  </si>
  <si>
    <t>Campus Ambassadors</t>
  </si>
  <si>
    <t>Fall Retreat</t>
  </si>
  <si>
    <t>Winter Retreat</t>
  </si>
  <si>
    <t>Infusion</t>
  </si>
  <si>
    <t>Breakfast Bar</t>
  </si>
  <si>
    <t>Chinese Student Association</t>
  </si>
  <si>
    <t>Annual Welcome BBQ</t>
  </si>
  <si>
    <t>Mid-Autum Festival</t>
  </si>
  <si>
    <t>Night Market</t>
  </si>
  <si>
    <t>Performer's Potluck</t>
  </si>
  <si>
    <t>Fall Semester Workshops</t>
  </si>
  <si>
    <t>Double Ninth Festival</t>
  </si>
  <si>
    <t>Lunar Banquet</t>
  </si>
  <si>
    <t>Spring Semester Workshops</t>
  </si>
  <si>
    <t>Charity Volleyball/Basketball Tournament</t>
  </si>
  <si>
    <t>China Night</t>
  </si>
  <si>
    <t>End of Year BBQ &amp; Performers BBQ</t>
  </si>
  <si>
    <t>Dragon Boat Festival</t>
  </si>
  <si>
    <t>Circle K</t>
  </si>
  <si>
    <t>New York District Large Scale Service Project</t>
  </si>
  <si>
    <t xml:space="preserve">New York District's New York Speaking </t>
  </si>
  <si>
    <t xml:space="preserve">Circle K international Convention </t>
  </si>
  <si>
    <t xml:space="preserve">International Club Dues </t>
  </si>
  <si>
    <t>District Convention</t>
  </si>
  <si>
    <t>Campus Recreation (CLUB SPORTS)</t>
  </si>
  <si>
    <t>Group Allocation</t>
  </si>
  <si>
    <t>College Democrats</t>
  </si>
  <si>
    <t>D.C. Trip</t>
  </si>
  <si>
    <t>Dippikill Trip</t>
  </si>
  <si>
    <t>Debates</t>
  </si>
  <si>
    <t>Networking Events</t>
  </si>
  <si>
    <t>Year End BBQ</t>
  </si>
  <si>
    <t>College Republicans</t>
  </si>
  <si>
    <t>General Meeting Expenses</t>
  </si>
  <si>
    <t>Conservative Political Action Conference in Washington D.C.</t>
  </si>
  <si>
    <t>Semi-annual Debate between the College Republicans and College Democrats</t>
  </si>
  <si>
    <t>Annual Spring "BBQ" with the College Democrats, Turning Point USA, and Generation Vote</t>
  </si>
  <si>
    <t>Cornerstone Protestant Campus Ministry</t>
  </si>
  <si>
    <t>On Campus Worship &amp; Sunday Supper</t>
  </si>
  <si>
    <t>Food and Faith</t>
  </si>
  <si>
    <t>Connections Café</t>
  </si>
  <si>
    <t>Waffle Wednesday</t>
  </si>
  <si>
    <t>Bible Study</t>
  </si>
  <si>
    <t>Java &amp; Justice</t>
  </si>
  <si>
    <t>Community Service Projects</t>
  </si>
  <si>
    <t>Winter Break Service Trip</t>
  </si>
  <si>
    <t>Outings and Special Events</t>
  </si>
  <si>
    <t>Outreach projects</t>
  </si>
  <si>
    <t>Lessons and Carols</t>
  </si>
  <si>
    <t>Lesson and Carols #2</t>
  </si>
  <si>
    <t>Cyber Defense Organization</t>
  </si>
  <si>
    <t>Club Servers and Hardware</t>
  </si>
  <si>
    <t>Collegiate Cyber Defense Competition Fee</t>
  </si>
  <si>
    <t>Annual Competition Hotel Expenses</t>
  </si>
  <si>
    <t>Virtual Collage Cyber Defense Competition Qualifier Food</t>
  </si>
  <si>
    <t>Back to School Informational</t>
  </si>
  <si>
    <t>End of Fall Semester Pizza Party</t>
  </si>
  <si>
    <t>First Meeting Spring Welcome Back</t>
  </si>
  <si>
    <t>End of Year Academic Pizza Party</t>
  </si>
  <si>
    <t>Great Dane Defense Competition Fall</t>
  </si>
  <si>
    <t>Great Dane Defense Competition Spring</t>
  </si>
  <si>
    <t>Marketing Materials</t>
  </si>
  <si>
    <t>Dance Council</t>
  </si>
  <si>
    <t>Fall Semester Show</t>
  </si>
  <si>
    <t>Spring Semester Show</t>
  </si>
  <si>
    <t>General Interest Meetings</t>
  </si>
  <si>
    <t>Digital Forensics</t>
  </si>
  <si>
    <t>Doctors IV Hope</t>
  </si>
  <si>
    <t>Medical Panel Fall 2020</t>
  </si>
  <si>
    <t>Medical Panel Spring 2021</t>
  </si>
  <si>
    <t>Dippikill End of Year Social</t>
  </si>
  <si>
    <t>Stoles</t>
  </si>
  <si>
    <t>Medical Conference</t>
  </si>
  <si>
    <t>New Member Induction Ceremony</t>
  </si>
  <si>
    <t>Earth Tones</t>
  </si>
  <si>
    <t>Embrace Thy Curls</t>
  </si>
  <si>
    <t>Valentines Day Brunch</t>
  </si>
  <si>
    <t>Curclfest</t>
  </si>
  <si>
    <t>Hair Expo</t>
  </si>
  <si>
    <t>Five Quad</t>
  </si>
  <si>
    <t>Immunizations and Physicals</t>
  </si>
  <si>
    <t>Medical</t>
  </si>
  <si>
    <t xml:space="preserve">Office Supply  </t>
  </si>
  <si>
    <t>Programs and Special Events</t>
  </si>
  <si>
    <t>Uniforms</t>
  </si>
  <si>
    <t xml:space="preserve">Conference </t>
  </si>
  <si>
    <t>Maintenance</t>
  </si>
  <si>
    <t>Insurance</t>
  </si>
  <si>
    <t>Training</t>
  </si>
  <si>
    <t>Consulting</t>
  </si>
  <si>
    <t>Community Outreach</t>
  </si>
  <si>
    <t>Capital Replacement</t>
  </si>
  <si>
    <t xml:space="preserve">Five Quad Stretcher Company </t>
  </si>
  <si>
    <t>Fuerza Latina</t>
  </si>
  <si>
    <t>National Latino Collegiate Conference (NLCC)</t>
  </si>
  <si>
    <t>El Comienzo</t>
  </si>
  <si>
    <t>Fuerza Night</t>
  </si>
  <si>
    <t xml:space="preserve">Haitian Student Association </t>
  </si>
  <si>
    <t>Late Fee Applied 30%</t>
  </si>
  <si>
    <t>HAS Gala - Pour Les Enfants</t>
  </si>
  <si>
    <t>HSA Week</t>
  </si>
  <si>
    <t>Miss Carribean Pageant</t>
  </si>
  <si>
    <t>Hillel</t>
  </si>
  <si>
    <t>Shabbat Dinners</t>
  </si>
  <si>
    <t>Rosh Hashana</t>
  </si>
  <si>
    <t>Yom Kippur</t>
  </si>
  <si>
    <t>Sukkot</t>
  </si>
  <si>
    <t>Chanukah</t>
  </si>
  <si>
    <t>Purim</t>
  </si>
  <si>
    <t>Pesach</t>
  </si>
  <si>
    <t>Shavuot</t>
  </si>
  <si>
    <t>Yom Hashoah</t>
  </si>
  <si>
    <t>Yom Hatzma'ut</t>
  </si>
  <si>
    <t>Lag Ba'omer</t>
  </si>
  <si>
    <t>Simchat Torah</t>
  </si>
  <si>
    <t>Welcome Back Events</t>
  </si>
  <si>
    <t>New Member Events</t>
  </si>
  <si>
    <t>Wing Nights</t>
  </si>
  <si>
    <t>Movie Nights</t>
  </si>
  <si>
    <t>Recharge Wednesday's</t>
  </si>
  <si>
    <t>Tuesday Schmoozeday's</t>
  </si>
  <si>
    <t>Celebration Nights</t>
  </si>
  <si>
    <t>Senior Events</t>
  </si>
  <si>
    <t>Israelfest</t>
  </si>
  <si>
    <t>Formal</t>
  </si>
  <si>
    <t>End of Semester Events</t>
  </si>
  <si>
    <t>International Association of Emergency Managers</t>
  </si>
  <si>
    <t>Jamaican Student Association</t>
  </si>
  <si>
    <t>Sensual Seductions</t>
  </si>
  <si>
    <t>Dancehall Competition</t>
  </si>
  <si>
    <t>Island Fever</t>
  </si>
  <si>
    <t>Fundraising and Community Service</t>
  </si>
  <si>
    <t>Maddshott Dance Team</t>
  </si>
  <si>
    <t>Japanese Student Association</t>
  </si>
  <si>
    <t>Kehila</t>
  </si>
  <si>
    <t>Shabbat 360 Contribution</t>
  </si>
  <si>
    <t>Elections</t>
  </si>
  <si>
    <t>Paint and Sip</t>
  </si>
  <si>
    <t>Knemesis Dance Crew</t>
  </si>
  <si>
    <t>Khaotik Dance Competition</t>
  </si>
  <si>
    <t>Annual Show</t>
  </si>
  <si>
    <t>Spring Retreat</t>
  </si>
  <si>
    <t>Senior Stoles</t>
  </si>
  <si>
    <t>Apparel</t>
  </si>
  <si>
    <t>Competitions</t>
  </si>
  <si>
    <t>La Dolce Vita</t>
  </si>
  <si>
    <t>Carnevale</t>
  </si>
  <si>
    <t>Afternoon Trip to Boston</t>
  </si>
  <si>
    <t>Liga Filipina</t>
  </si>
  <si>
    <t xml:space="preserve">Mass Meeting  </t>
  </si>
  <si>
    <t>Fall Asian Organizational BBQ</t>
  </si>
  <si>
    <t>Halloween Potluck</t>
  </si>
  <si>
    <t>Annual Cornell Trip</t>
  </si>
  <si>
    <t>Two Binghamton Trips</t>
  </si>
  <si>
    <t>Thanksgiving Potluck</t>
  </si>
  <si>
    <t>Annual Simbang Gabi Banquet</t>
  </si>
  <si>
    <t>Study Sessions</t>
  </si>
  <si>
    <t xml:space="preserve">Programs  </t>
  </si>
  <si>
    <t>Kamayan Night</t>
  </si>
  <si>
    <t>FIND Dialougue</t>
  </si>
  <si>
    <t>Fiesta</t>
  </si>
  <si>
    <t>Spring Asian Organizational Council BBQ</t>
  </si>
  <si>
    <t>End of Semester Potluck</t>
  </si>
  <si>
    <t>Fundraiser Events</t>
  </si>
  <si>
    <t>FIND Dues</t>
  </si>
  <si>
    <t>Intercultural Banquet</t>
  </si>
  <si>
    <t>Minorities and Philosophy</t>
  </si>
  <si>
    <t>What to do with a Philosophy degree</t>
  </si>
  <si>
    <t>Into the Horror of US</t>
  </si>
  <si>
    <t>Social Contractarianism in 21st Century</t>
  </si>
  <si>
    <t>Black Aesthetics and American Culture</t>
  </si>
  <si>
    <t>Colloquium on Philosophy of Race</t>
  </si>
  <si>
    <t>Minority Association of Pre-Medical/Health Studies</t>
  </si>
  <si>
    <t>Closing Ceremony</t>
  </si>
  <si>
    <t>Programs/Events</t>
  </si>
  <si>
    <t>Annual SNMA Conference</t>
  </si>
  <si>
    <t>Regional Dues</t>
  </si>
  <si>
    <t>Middle Earth</t>
  </si>
  <si>
    <t>Middle Earth Training</t>
  </si>
  <si>
    <t>Middle Earth Outreach</t>
  </si>
  <si>
    <t>Middle Earth Sexuality Month</t>
  </si>
  <si>
    <t>General Agency Operations</t>
  </si>
  <si>
    <t>Telephone Services</t>
  </si>
  <si>
    <t>Publications</t>
  </si>
  <si>
    <t>Salaries</t>
  </si>
  <si>
    <t>Middle Earth 50th Anniversary Reunion</t>
  </si>
  <si>
    <t>Mock Trial</t>
  </si>
  <si>
    <t>Capital Region Clash Invitational</t>
  </si>
  <si>
    <t>Rochester Invitational Tournament</t>
  </si>
  <si>
    <t>Ithaca Invitational Tournament</t>
  </si>
  <si>
    <t>Team Registrations</t>
  </si>
  <si>
    <t xml:space="preserve">Equipment and Supplies </t>
  </si>
  <si>
    <t>Regional Tournament</t>
  </si>
  <si>
    <t>Model European Union</t>
  </si>
  <si>
    <t>Rejected - Did not submit Excel</t>
  </si>
  <si>
    <t>Model United Nations</t>
  </si>
  <si>
    <t>Fall Conference</t>
  </si>
  <si>
    <t>Spring Conference</t>
  </si>
  <si>
    <t>Mock Committee Event</t>
  </si>
  <si>
    <t>Musical Theatre Association</t>
  </si>
  <si>
    <t>Fall Show</t>
  </si>
  <si>
    <t>Spring Show</t>
  </si>
  <si>
    <t>Spring Cabaret</t>
  </si>
  <si>
    <t>Muslim Student Association</t>
  </si>
  <si>
    <t>MSA Rise and Shine</t>
  </si>
  <si>
    <t>Six Flags Trip</t>
  </si>
  <si>
    <t>Mass Moca Tickets</t>
  </si>
  <si>
    <t>MSA Annual Banquet</t>
  </si>
  <si>
    <t>MSA Sister's Gala</t>
  </si>
  <si>
    <t>MSA Mass Meeting</t>
  </si>
  <si>
    <t>Sister's Paint and Guppay Event #1</t>
  </si>
  <si>
    <t>Sister's Paint and Guppay Event #2</t>
  </si>
  <si>
    <t>MSA Annual BBQ</t>
  </si>
  <si>
    <t>Brother's Game Day</t>
  </si>
  <si>
    <t>Sister's Chai'n' Chat Event</t>
  </si>
  <si>
    <t>Sister's Movie Night</t>
  </si>
  <si>
    <t>Food for Finals</t>
  </si>
  <si>
    <t>Fried Chicken Friday</t>
  </si>
  <si>
    <t>Fried Chicken Friday #2</t>
  </si>
  <si>
    <t>Fried Chicken Friday #3</t>
  </si>
  <si>
    <t>Islam Awareness Week</t>
  </si>
  <si>
    <t>ICNA Conference</t>
  </si>
  <si>
    <t>Midterm Mango Madness</t>
  </si>
  <si>
    <t>Iftar Packets</t>
  </si>
  <si>
    <t>Pre Ramadam Halaqah</t>
  </si>
  <si>
    <t>Bollywood Movie Night</t>
  </si>
  <si>
    <t>Ramadan Iftar #1</t>
  </si>
  <si>
    <t>Ramadan Iftar #2</t>
  </si>
  <si>
    <t>Ramadan Iftar #3</t>
  </si>
  <si>
    <t>Brotherhood Event</t>
  </si>
  <si>
    <t>Brother's Pin Pong</t>
  </si>
  <si>
    <t>Cultural Night</t>
  </si>
  <si>
    <t>Grad Dinner</t>
  </si>
  <si>
    <t>National Association for the Advancement of Colored People</t>
  </si>
  <si>
    <t>NAACP National Convention</t>
  </si>
  <si>
    <t>Black Solidarity Conference</t>
  </si>
  <si>
    <t>Annual Founder's Day Banquet</t>
  </si>
  <si>
    <t>Annual Wild N Out Show</t>
  </si>
  <si>
    <t>Women's History Month Symposium</t>
  </si>
  <si>
    <t>Annual NYS Convention Registration</t>
  </si>
  <si>
    <t>National Association of Black Accountants</t>
  </si>
  <si>
    <t>Fall Events</t>
  </si>
  <si>
    <t>Conference</t>
  </si>
  <si>
    <t>Spring Events</t>
  </si>
  <si>
    <t>Members Meetings</t>
  </si>
  <si>
    <t>National Congress of Black Women</t>
  </si>
  <si>
    <t>National Congress of Black Women Birthday Brunch at Cornerstone</t>
  </si>
  <si>
    <t>Induction Ceremony</t>
  </si>
  <si>
    <t>NCBW Gala</t>
  </si>
  <si>
    <t>Black Solidarity Conference at Yale Univeristy</t>
  </si>
  <si>
    <t>A seat at the Wellness Table</t>
  </si>
  <si>
    <t>Sleepover</t>
  </si>
  <si>
    <t>Black Business Expo</t>
  </si>
  <si>
    <t>Neuroscience Club</t>
  </si>
  <si>
    <t>T-Shirts</t>
  </si>
  <si>
    <t>Sheep Brain Dissection</t>
  </si>
  <si>
    <t>Newman Catholic Association</t>
  </si>
  <si>
    <t xml:space="preserve">Community Dinner </t>
  </si>
  <si>
    <t>Organized C.H.A.O.S.</t>
  </si>
  <si>
    <t>Annual Talent Show</t>
  </si>
  <si>
    <t>Annual Alumni Reunion</t>
  </si>
  <si>
    <t>Off Campus STEP Competitions</t>
  </si>
  <si>
    <t>Night of CHAOS</t>
  </si>
  <si>
    <t>Pan-Caribbean Association</t>
  </si>
  <si>
    <t>3 Dolla Fete</t>
  </si>
  <si>
    <t>West Indian Night</t>
  </si>
  <si>
    <t>Breakfast Fete</t>
  </si>
  <si>
    <t>Caribbean Student Association Conference</t>
  </si>
  <si>
    <t>Dubfest</t>
  </si>
  <si>
    <t>DJ Competition</t>
  </si>
  <si>
    <t>Carib Weel</t>
  </si>
  <si>
    <t>Rejouvertnate</t>
  </si>
  <si>
    <t>Peace Action</t>
  </si>
  <si>
    <t>Phenomenal Voices</t>
  </si>
  <si>
    <t>Cupsi</t>
  </si>
  <si>
    <t>Dippikill Bonding Trip Fall</t>
  </si>
  <si>
    <t>Dippikill Bonding Trip Spring</t>
  </si>
  <si>
    <t>Fall Open Mic</t>
  </si>
  <si>
    <t>Spring Open Mic</t>
  </si>
  <si>
    <t>Pitch Please!</t>
  </si>
  <si>
    <t>ICCA Entrance Fee</t>
  </si>
  <si>
    <t>Catering</t>
  </si>
  <si>
    <t>Spring Showcase</t>
  </si>
  <si>
    <t>Invitational</t>
  </si>
  <si>
    <t>Pre-Dental</t>
  </si>
  <si>
    <t>Manual Dexterity Carving</t>
  </si>
  <si>
    <t>Paint Off</t>
  </si>
  <si>
    <t>Pre-Health Advisor Presentation</t>
  </si>
  <si>
    <t>Election Meeting</t>
  </si>
  <si>
    <t>Pre-PA Club</t>
  </si>
  <si>
    <t>End of Semester Pizza Party Fall 2020</t>
  </si>
  <si>
    <t>End of Semester Pizza Party Spring 2021</t>
  </si>
  <si>
    <t>Precizun Step Team</t>
  </si>
  <si>
    <t>March Madness</t>
  </si>
  <si>
    <t>Pride Alliance</t>
  </si>
  <si>
    <t>Late Fee Applied 20%</t>
  </si>
  <si>
    <t xml:space="preserve">Tye Dye Night </t>
  </si>
  <si>
    <t>Merch</t>
  </si>
  <si>
    <t>Painting Night</t>
  </si>
  <si>
    <t>Self Love</t>
  </si>
  <si>
    <t>A walk through the closet</t>
  </si>
  <si>
    <t>Movie Night</t>
  </si>
  <si>
    <t>Trans Day of Rememberance</t>
  </si>
  <si>
    <t>Karaoke Night</t>
  </si>
  <si>
    <t>No Sew Event</t>
  </si>
  <si>
    <t>Game Night</t>
  </si>
  <si>
    <t>Dine with Eboard</t>
  </si>
  <si>
    <t>Chosen Family Thanksgiving Dinner</t>
  </si>
  <si>
    <t>Traffic Light Party</t>
  </si>
  <si>
    <t>50th Anniversary</t>
  </si>
  <si>
    <t>Speed Dating</t>
  </si>
  <si>
    <t>End of year Picnic</t>
  </si>
  <si>
    <t>Project Inspire</t>
  </si>
  <si>
    <t>Minerva Fashion Show</t>
  </si>
  <si>
    <t>Who Got game annual event</t>
  </si>
  <si>
    <t>What's Done in the Dark Annual Program</t>
  </si>
  <si>
    <t>Project Inspire Jackets</t>
  </si>
  <si>
    <t>Women of UA Empowerment Brunch</t>
  </si>
  <si>
    <t>Denim and White Annual Start of Semester</t>
  </si>
  <si>
    <t>Hit or Miss Annual Program</t>
  </si>
  <si>
    <t>Project SHAPE</t>
  </si>
  <si>
    <t>Sexuality &amp; Art: Paint n' Sip</t>
  </si>
  <si>
    <t>End of the Year Banquet</t>
  </si>
  <si>
    <t>GlobalProtection.com bulk supply order</t>
  </si>
  <si>
    <t>Talk, Test, and Treat Me Right</t>
  </si>
  <si>
    <t>World AIDS Week</t>
  </si>
  <si>
    <t>General Interest Meeting</t>
  </si>
  <si>
    <t>Prizes for game/trivia events</t>
  </si>
  <si>
    <t>Giant Microbes STD 12-Pack</t>
  </si>
  <si>
    <t>Pizza for Discussions</t>
  </si>
  <si>
    <t>Promotional Materials/Items</t>
  </si>
  <si>
    <t>AASECT Continuing Education Credit Fees</t>
  </si>
  <si>
    <t>Project Sunshine</t>
  </si>
  <si>
    <t>Salsa Dance Club</t>
  </si>
  <si>
    <t>Late Fee Applied 40%</t>
  </si>
  <si>
    <t>Talent Show/Dance Competition</t>
  </si>
  <si>
    <t>Social Night</t>
  </si>
  <si>
    <t>Free Salsa Lesson (weekly)</t>
  </si>
  <si>
    <t>Annual trip to Binghamton competition</t>
  </si>
  <si>
    <t>Sankofa</t>
  </si>
  <si>
    <t>Serendipity</t>
  </si>
  <si>
    <t>Serendipity Winter Show</t>
  </si>
  <si>
    <t>Serendipity Spring Show</t>
  </si>
  <si>
    <t>ICCA Competition</t>
  </si>
  <si>
    <t>Musescore Membership</t>
  </si>
  <si>
    <t>Shabbos House Lchaim</t>
  </si>
  <si>
    <t>Welcome back fire pit social</t>
  </si>
  <si>
    <t>Welcome back shabbat</t>
  </si>
  <si>
    <t>Yom Kippur Pre fast</t>
  </si>
  <si>
    <t>Sukkah buidling bbq</t>
  </si>
  <si>
    <t>sukkot (4 meals)</t>
  </si>
  <si>
    <t>Shabbat in the Sukkah</t>
  </si>
  <si>
    <t>Simchat torah</t>
  </si>
  <si>
    <t>chanukah party</t>
  </si>
  <si>
    <t>midnight breakfast</t>
  </si>
  <si>
    <t>channukah shabbat</t>
  </si>
  <si>
    <t>Purim Carnival</t>
  </si>
  <si>
    <t xml:space="preserve">Shabbat 360 </t>
  </si>
  <si>
    <t>Tu'Bishsvat (table+shabbat)</t>
  </si>
  <si>
    <t>Jamming night</t>
  </si>
  <si>
    <t>Jewish Ethnic shabbat</t>
  </si>
  <si>
    <t>Superbowl Kosher to go</t>
  </si>
  <si>
    <t>dessert bake off</t>
  </si>
  <si>
    <t>Passover Seders</t>
  </si>
  <si>
    <t>Passsover (8 meals)</t>
  </si>
  <si>
    <t>Year end fire pit</t>
  </si>
  <si>
    <t>Grad party</t>
  </si>
  <si>
    <t>social action</t>
  </si>
  <si>
    <t>Graduation weekend</t>
  </si>
  <si>
    <t>SSTOP</t>
  </si>
  <si>
    <t>Dorm-Storming/ Bake Sale</t>
  </si>
  <si>
    <t>Promotional Materials</t>
  </si>
  <si>
    <t>STEEL/Toastmasters</t>
  </si>
  <si>
    <t>Speech Workshops</t>
  </si>
  <si>
    <t>Tabling</t>
  </si>
  <si>
    <t>General Meetings</t>
  </si>
  <si>
    <t xml:space="preserve">Students for Sensible Drug Policy </t>
  </si>
  <si>
    <t>Guest Speaker Event</t>
  </si>
  <si>
    <t>Cannabis Education Day</t>
  </si>
  <si>
    <t>Legislation Education Day</t>
  </si>
  <si>
    <t>Film Showing</t>
  </si>
  <si>
    <t>The Guild</t>
  </si>
  <si>
    <t>Fall games order</t>
  </si>
  <si>
    <t>Spring games order</t>
  </si>
  <si>
    <t>Extra Life fundraiser</t>
  </si>
  <si>
    <t>Spring main events</t>
  </si>
  <si>
    <t>Fall meeting space usage</t>
  </si>
  <si>
    <t>Spring meeting space usage</t>
  </si>
  <si>
    <t>Card game Tournaments Fall</t>
  </si>
  <si>
    <t>Card game Tournaments Spring</t>
  </si>
  <si>
    <t>Flyers and advertising</t>
  </si>
  <si>
    <t xml:space="preserve">The Posh Daily </t>
  </si>
  <si>
    <t xml:space="preserve">Annual Showcase </t>
  </si>
  <si>
    <t>Posh Bonding Mixer</t>
  </si>
  <si>
    <t>POSH Party</t>
  </si>
  <si>
    <t>Posh Week</t>
  </si>
  <si>
    <t>Above the Rim</t>
  </si>
  <si>
    <t>Posh Gala</t>
  </si>
  <si>
    <t>Carnival</t>
  </si>
  <si>
    <t>Valentine's Day Sale</t>
  </si>
  <si>
    <t>Posh Equipment</t>
  </si>
  <si>
    <t>The Starving Artists</t>
  </si>
  <si>
    <t>Torch Yearbook / University Photo Services</t>
  </si>
  <si>
    <t>Yearbook</t>
  </si>
  <si>
    <t>Equipment</t>
  </si>
  <si>
    <t>Turning Point USA</t>
  </si>
  <si>
    <t>Student Action Summit</t>
  </si>
  <si>
    <t>Two and a Half</t>
  </si>
  <si>
    <t>Teal Week &amp; Denim Day</t>
  </si>
  <si>
    <t>Self Defense Program</t>
  </si>
  <si>
    <t>Oswego Two and a Half Trip</t>
  </si>
  <si>
    <t>UAlbany Debate team</t>
  </si>
  <si>
    <t>Fall Novice Tournament</t>
  </si>
  <si>
    <t>Spring Novice Tournament</t>
  </si>
  <si>
    <t>Spring Intermmediate Tournament Expenses</t>
  </si>
  <si>
    <t xml:space="preserve">Team Apparel </t>
  </si>
  <si>
    <t>UAlbany Nasha</t>
  </si>
  <si>
    <t xml:space="preserve">Team Necesities </t>
  </si>
  <si>
    <t>NYIT Naach Competition</t>
  </si>
  <si>
    <t>Sholay Dance Competition</t>
  </si>
  <si>
    <t>Ualbany Sustainability</t>
  </si>
  <si>
    <t>Dippikill Event</t>
  </si>
  <si>
    <t>DC Climate Strike/March for Science</t>
  </si>
  <si>
    <t>Cutlery Giveaway Event</t>
  </si>
  <si>
    <t>Supplies for DIY Event</t>
  </si>
  <si>
    <t>Whispering Willow Animal Outreach</t>
  </si>
  <si>
    <t>Food Expenses for Meetings</t>
  </si>
  <si>
    <t>Ualbany Tango Club</t>
  </si>
  <si>
    <t>Lessons Per Semester</t>
  </si>
  <si>
    <t>Montreal Trip</t>
  </si>
  <si>
    <t>Trivia Taco Night</t>
  </si>
  <si>
    <t>Ualbany Veterans</t>
  </si>
  <si>
    <t>Nutrition Bar Restocking</t>
  </si>
  <si>
    <t>Office Supplies</t>
  </si>
  <si>
    <t>Lounge Supplies</t>
  </si>
  <si>
    <t>Events</t>
  </si>
  <si>
    <t>Umoja</t>
  </si>
  <si>
    <t>United Nations Association - USA</t>
  </si>
  <si>
    <t>Earth Day Green Gala</t>
  </si>
  <si>
    <t>Global Engagement Summit</t>
  </si>
  <si>
    <t>United Nations Day</t>
  </si>
  <si>
    <t>Organization Banner</t>
  </si>
  <si>
    <t>Under Construction</t>
  </si>
  <si>
    <t>JAMSA Dance Competition</t>
  </si>
  <si>
    <t>WCDB</t>
  </si>
  <si>
    <t>Annual Anniversary Concert</t>
  </si>
  <si>
    <t>Fall Concert</t>
  </si>
  <si>
    <t>Monthly Station Mingles</t>
  </si>
  <si>
    <t>End of Year Key Ceremony</t>
  </si>
  <si>
    <t>Annual Operating Expenses</t>
  </si>
  <si>
    <t>Marketing/Promotions</t>
  </si>
  <si>
    <t>Women Excelling in Business</t>
  </si>
  <si>
    <t>Dynamic Women in Business Conference</t>
  </si>
  <si>
    <t>Paint and Sip Night</t>
  </si>
  <si>
    <t>EXTERNAL TOTAL</t>
  </si>
  <si>
    <t>-</t>
  </si>
  <si>
    <t>Internal Department</t>
  </si>
  <si>
    <t>Notes (if any)</t>
  </si>
  <si>
    <t>Income</t>
  </si>
  <si>
    <t>Personnel</t>
  </si>
  <si>
    <t>Taxes and Insurance</t>
  </si>
  <si>
    <t>Development and Renovations</t>
  </si>
  <si>
    <t xml:space="preserve">Marketing  </t>
  </si>
  <si>
    <t>Emergency Contingency</t>
  </si>
  <si>
    <t>Executive Office Manager</t>
  </si>
  <si>
    <t>Assistant Office Manager</t>
  </si>
  <si>
    <t>Administrative Assistant 1</t>
  </si>
  <si>
    <t>Administrative Assistant 2</t>
  </si>
  <si>
    <t xml:space="preserve"> </t>
  </si>
  <si>
    <t>President</t>
  </si>
  <si>
    <t>Chief of Staff to the President</t>
  </si>
  <si>
    <t>Executive Assistant</t>
  </si>
  <si>
    <t>Vice-President</t>
  </si>
  <si>
    <t>Comptroller</t>
  </si>
  <si>
    <t>Deputy Comptroller</t>
  </si>
  <si>
    <t>Assistant Comptroller</t>
  </si>
  <si>
    <t>Senate Chair</t>
  </si>
  <si>
    <t>Senate Vice-Chair</t>
  </si>
  <si>
    <t>Board of Finance Chair</t>
  </si>
  <si>
    <t>Chief Justice</t>
  </si>
  <si>
    <t>Elections Commision Chair</t>
  </si>
  <si>
    <t>Director of Academic Affairs</t>
  </si>
  <si>
    <t>Director of Civic Action</t>
  </si>
  <si>
    <t>Director of Community Engagement and Outreach</t>
  </si>
  <si>
    <t>Director of Dippikill Outreach</t>
  </si>
  <si>
    <t>Director of Disability Services</t>
  </si>
  <si>
    <t>Director of Gender and Sexuality Concerns</t>
  </si>
  <si>
    <t>Director of Health and Sustainability</t>
  </si>
  <si>
    <t>Director of Intercultural Affairs</t>
  </si>
  <si>
    <t>Director of Marketing</t>
  </si>
  <si>
    <t>Director of Public Relations</t>
  </si>
  <si>
    <t>Director of Programming</t>
  </si>
  <si>
    <t>Director of Student Group Affairs</t>
  </si>
  <si>
    <t>Director of Information Technology</t>
  </si>
  <si>
    <t>Associate Programming Director</t>
  </si>
  <si>
    <t>President Summer Stipend</t>
  </si>
  <si>
    <t>Vice-President Summer Stipend</t>
  </si>
  <si>
    <t>Comptroller Summer Stipend</t>
  </si>
  <si>
    <t>Director of Programming Summer Stipend</t>
  </si>
  <si>
    <t>Director of Marketing Summer Stipend</t>
  </si>
  <si>
    <t>SA Lawyer (on retainer)</t>
  </si>
  <si>
    <t>Insurance, Salary Expense</t>
  </si>
  <si>
    <t>Legal Service Assistants</t>
  </si>
  <si>
    <t xml:space="preserve">Student Association Operating </t>
  </si>
  <si>
    <t>Movie Ticket Income</t>
  </si>
  <si>
    <t>Conferences</t>
  </si>
  <si>
    <t>Postage</t>
  </si>
  <si>
    <t>Computers</t>
  </si>
  <si>
    <t>Movie Tickets</t>
  </si>
  <si>
    <t>Audit</t>
  </si>
  <si>
    <t>Contingencies</t>
  </si>
  <si>
    <t>EMT Payments (Club Sports)</t>
  </si>
  <si>
    <t>Campus Center Staffing Agreement</t>
  </si>
  <si>
    <t>UAS</t>
  </si>
  <si>
    <t>SUNY SA</t>
  </si>
  <si>
    <t>Sexual Assault Training</t>
  </si>
  <si>
    <t>ITS Consulting</t>
  </si>
  <si>
    <t>Xerox Lease 5632</t>
  </si>
  <si>
    <t>FICA</t>
  </si>
  <si>
    <t>Dippikill referendum</t>
  </si>
  <si>
    <t xml:space="preserve">Student Association Summer Operating </t>
  </si>
  <si>
    <t>Training / Staff Events</t>
  </si>
  <si>
    <t>Summer Markerting</t>
  </si>
  <si>
    <t>Summer Programming</t>
  </si>
  <si>
    <t>EOP Dippikill Trip</t>
  </si>
  <si>
    <t>Summer Director Training Food</t>
  </si>
  <si>
    <t>SA Dippikill Event</t>
  </si>
  <si>
    <t>Telephone</t>
  </si>
  <si>
    <t xml:space="preserve">SA Bonding </t>
  </si>
  <si>
    <t>Student Legal Services</t>
  </si>
  <si>
    <t>Zumbo Salary</t>
  </si>
  <si>
    <t>Books</t>
  </si>
  <si>
    <t>Supplies</t>
  </si>
  <si>
    <t>Malpractice Insurance</t>
  </si>
  <si>
    <t>Required Training</t>
  </si>
  <si>
    <t>Advertising</t>
  </si>
  <si>
    <t>Litigation Expenses</t>
  </si>
  <si>
    <t>Accident/Auto/Group Liability Insuranceand Director and Officers' Insurance</t>
  </si>
  <si>
    <t>Worker's Compensation</t>
  </si>
  <si>
    <t>Insurance, Disability</t>
  </si>
  <si>
    <t>Property Liability</t>
  </si>
  <si>
    <t>Insurance, Losses</t>
  </si>
  <si>
    <t>Insurance, Bonding</t>
  </si>
  <si>
    <t>Office of the President</t>
  </si>
  <si>
    <t>President's Discretionary Line</t>
  </si>
  <si>
    <t>Office of the Vice-President</t>
  </si>
  <si>
    <t>Vice-President's Discretionary Line</t>
  </si>
  <si>
    <t>Elections Commision</t>
  </si>
  <si>
    <t>Marketing/Programming</t>
  </si>
  <si>
    <t>Supreme Court</t>
  </si>
  <si>
    <t>Techonology</t>
  </si>
  <si>
    <t>Chief Justice Discretionary</t>
  </si>
  <si>
    <t>Student Association Senate</t>
  </si>
  <si>
    <t>Supplemental Allocation</t>
  </si>
  <si>
    <t>New and Unfunded</t>
  </si>
  <si>
    <t>SA Sponsorship</t>
  </si>
  <si>
    <t>Senate Ceremonies and Recognition</t>
  </si>
  <si>
    <t>Community Engagement and Outreach Committee</t>
  </si>
  <si>
    <t>Constituent Relations Committee</t>
  </si>
  <si>
    <t>SA Day</t>
  </si>
  <si>
    <t>Senate Chair discretionary</t>
  </si>
  <si>
    <t>Academic Affairs</t>
  </si>
  <si>
    <t>Programming</t>
  </si>
  <si>
    <t>Affordable Testing</t>
  </si>
  <si>
    <t>Civic Action</t>
  </si>
  <si>
    <t>Community Engagement and Outreach</t>
  </si>
  <si>
    <t>Prorgamming and Sponsorship</t>
  </si>
  <si>
    <t>Dippikill Outreach Department</t>
  </si>
  <si>
    <t>Busses to Dippikill</t>
  </si>
  <si>
    <t>Gender and Sexuality Concerns</t>
  </si>
  <si>
    <t>National Coming Out Week Banquet</t>
  </si>
  <si>
    <t>Transgender Day of Remembrance vigil</t>
  </si>
  <si>
    <t>Take back the night</t>
  </si>
  <si>
    <t>Beyond Binary April</t>
  </si>
  <si>
    <t>Lavender Graduation</t>
  </si>
  <si>
    <t>Smaller Programming and Publicity</t>
  </si>
  <si>
    <t>Health and Sustainabililty</t>
  </si>
  <si>
    <t>Environmental Sustainability Programming</t>
  </si>
  <si>
    <t>Health Programming</t>
  </si>
  <si>
    <t>Health and Wellness Products</t>
  </si>
  <si>
    <t>Intercultural Affairs</t>
  </si>
  <si>
    <t>Cultural Carnival</t>
  </si>
  <si>
    <t>Marketing Office</t>
  </si>
  <si>
    <t>SA promotions</t>
  </si>
  <si>
    <t>Software</t>
  </si>
  <si>
    <t>Programming Office</t>
  </si>
  <si>
    <t>Concerts</t>
  </si>
  <si>
    <t>Speaker series</t>
  </si>
  <si>
    <t>Block Party</t>
  </si>
  <si>
    <t>Public Relations (PR)</t>
  </si>
  <si>
    <t>Public Relations Marketing/ Programming</t>
  </si>
  <si>
    <t>Student Group Affairs</t>
  </si>
  <si>
    <t>SA Scholarship</t>
  </si>
  <si>
    <t>Prior Years</t>
  </si>
  <si>
    <t>OTHER MONEY FROM 2019-2020</t>
  </si>
  <si>
    <t>This line is for calculation only and has no value</t>
  </si>
  <si>
    <t>INTERNAL TOTAL</t>
  </si>
  <si>
    <t xml:space="preserve">Senate Secretary </t>
  </si>
  <si>
    <t>Bouchard Scholarship Contribution</t>
  </si>
  <si>
    <t>Community Engagement and Outreach Committee Chair</t>
  </si>
  <si>
    <t>Oversight and Reform Committee Chair</t>
  </si>
  <si>
    <t>Rules and Administration Committee Chair</t>
  </si>
  <si>
    <t>Constituent Relations Committee Chair</t>
  </si>
  <si>
    <t>Ethics Subcommittee Chair</t>
  </si>
  <si>
    <t xml:space="preserve">Approved by the Senate on April 16th, 2020 </t>
  </si>
  <si>
    <t>27-2-1</t>
  </si>
  <si>
    <t>APPROVED</t>
  </si>
  <si>
    <t>Appropriations Chair</t>
  </si>
  <si>
    <t>Presidential Approval - May 1st, 2020</t>
  </si>
  <si>
    <t>Student Association Budget FY 2020-2021</t>
  </si>
  <si>
    <t>Binghamton Univeristy Competition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</si>
</sst>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NewRomanPS"/>
    </font>
    <font>
      <b/>
      <i/>
      <u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theme="9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sz val="12"/>
      <color rgb="FFFFFFFF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9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8EA9DB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theme="4" tint="0.39997558519241921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75">
    <xf numFmtId="0" fontId="0" fillId="0" borderId="0" xfId="0"/>
    <xf numFmtId="164" fontId="0" fillId="0" borderId="0" xfId="0" applyNumberFormat="1"/>
    <xf numFmtId="0" fontId="3" fillId="0" borderId="0" xfId="0" applyFont="1"/>
    <xf numFmtId="164" fontId="4" fillId="0" borderId="0" xfId="0" applyNumberFormat="1" applyFont="1"/>
    <xf numFmtId="44" fontId="0" fillId="0" borderId="0" xfId="2" applyFont="1"/>
    <xf numFmtId="0" fontId="5" fillId="0" borderId="1" xfId="0" applyFont="1" applyBorder="1"/>
    <xf numFmtId="0" fontId="6" fillId="0" borderId="1" xfId="0" applyFont="1" applyBorder="1"/>
    <xf numFmtId="164" fontId="6" fillId="0" borderId="1" xfId="0" applyNumberFormat="1" applyFont="1" applyFill="1" applyBorder="1"/>
    <xf numFmtId="0" fontId="7" fillId="0" borderId="1" xfId="0" applyFont="1" applyBorder="1"/>
    <xf numFmtId="164" fontId="7" fillId="0" borderId="1" xfId="0" applyNumberFormat="1" applyFont="1" applyBorder="1"/>
    <xf numFmtId="0" fontId="8" fillId="0" borderId="1" xfId="0" applyFont="1" applyBorder="1"/>
    <xf numFmtId="164" fontId="8" fillId="0" borderId="1" xfId="0" applyNumberFormat="1" applyFont="1" applyBorder="1"/>
    <xf numFmtId="0" fontId="8" fillId="0" borderId="1" xfId="0" applyFont="1" applyFill="1" applyBorder="1"/>
    <xf numFmtId="164" fontId="8" fillId="0" borderId="1" xfId="2" applyNumberFormat="1" applyFont="1" applyBorder="1"/>
    <xf numFmtId="164" fontId="5" fillId="0" borderId="1" xfId="0" applyNumberFormat="1" applyFont="1" applyBorder="1"/>
    <xf numFmtId="0" fontId="9" fillId="2" borderId="1" xfId="1" applyFont="1" applyFill="1" applyBorder="1" applyAlignment="1">
      <alignment horizontal="center"/>
    </xf>
    <xf numFmtId="1" fontId="9" fillId="2" borderId="1" xfId="1" applyNumberFormat="1" applyFont="1" applyFill="1" applyBorder="1" applyAlignment="1">
      <alignment horizontal="center"/>
    </xf>
    <xf numFmtId="164" fontId="9" fillId="2" borderId="1" xfId="1" applyNumberFormat="1" applyFont="1" applyFill="1" applyBorder="1" applyAlignment="1">
      <alignment horizontal="center"/>
    </xf>
    <xf numFmtId="0" fontId="9" fillId="2" borderId="1" xfId="1" applyNumberFormat="1" applyFont="1" applyFill="1" applyBorder="1" applyAlignment="1">
      <alignment horizontal="center"/>
    </xf>
    <xf numFmtId="10" fontId="10" fillId="2" borderId="1" xfId="3" applyNumberFormat="1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/>
    <xf numFmtId="0" fontId="5" fillId="4" borderId="1" xfId="0" applyFont="1" applyFill="1" applyBorder="1"/>
    <xf numFmtId="0" fontId="5" fillId="3" borderId="1" xfId="0" applyFont="1" applyFill="1" applyBorder="1"/>
    <xf numFmtId="164" fontId="5" fillId="3" borderId="1" xfId="0" applyNumberFormat="1" applyFont="1" applyFill="1" applyBorder="1"/>
    <xf numFmtId="10" fontId="5" fillId="3" borderId="1" xfId="3" applyNumberFormat="1" applyFont="1" applyFill="1" applyBorder="1"/>
    <xf numFmtId="164" fontId="6" fillId="0" borderId="1" xfId="0" applyNumberFormat="1" applyFont="1" applyBorder="1"/>
    <xf numFmtId="10" fontId="6" fillId="0" borderId="1" xfId="3" applyNumberFormat="1" applyFont="1" applyBorder="1"/>
    <xf numFmtId="164" fontId="5" fillId="0" borderId="1" xfId="0" applyNumberFormat="1" applyFont="1" applyFill="1" applyBorder="1"/>
    <xf numFmtId="0" fontId="6" fillId="0" borderId="1" xfId="1" applyFont="1" applyBorder="1"/>
    <xf numFmtId="0" fontId="6" fillId="0" borderId="1" xfId="0" applyFont="1" applyFill="1" applyBorder="1"/>
    <xf numFmtId="0" fontId="6" fillId="0" borderId="2" xfId="0" applyFont="1" applyBorder="1"/>
    <xf numFmtId="164" fontId="6" fillId="0" borderId="2" xfId="0" applyNumberFormat="1" applyFont="1" applyBorder="1"/>
    <xf numFmtId="164" fontId="5" fillId="0" borderId="2" xfId="0" applyNumberFormat="1" applyFont="1" applyFill="1" applyBorder="1"/>
    <xf numFmtId="0" fontId="11" fillId="7" borderId="1" xfId="0" applyFont="1" applyFill="1" applyBorder="1"/>
    <xf numFmtId="0" fontId="11" fillId="8" borderId="2" xfId="0" applyFont="1" applyFill="1" applyBorder="1"/>
    <xf numFmtId="164" fontId="11" fillId="8" borderId="2" xfId="0" applyNumberFormat="1" applyFont="1" applyFill="1" applyBorder="1"/>
    <xf numFmtId="10" fontId="11" fillId="8" borderId="1" xfId="0" applyNumberFormat="1" applyFont="1" applyFill="1" applyBorder="1"/>
    <xf numFmtId="0" fontId="12" fillId="0" borderId="3" xfId="0" applyFont="1" applyBorder="1"/>
    <xf numFmtId="0" fontId="12" fillId="0" borderId="4" xfId="0" applyFont="1" applyBorder="1"/>
    <xf numFmtId="164" fontId="12" fillId="0" borderId="4" xfId="0" applyNumberFormat="1" applyFont="1" applyBorder="1"/>
    <xf numFmtId="164" fontId="11" fillId="0" borderId="4" xfId="0" applyNumberFormat="1" applyFont="1" applyBorder="1"/>
    <xf numFmtId="10" fontId="12" fillId="0" borderId="1" xfId="0" applyNumberFormat="1" applyFont="1" applyBorder="1"/>
    <xf numFmtId="0" fontId="12" fillId="0" borderId="4" xfId="0" applyFont="1" applyBorder="1" applyAlignment="1">
      <alignment horizontal="left"/>
    </xf>
    <xf numFmtId="164" fontId="5" fillId="3" borderId="7" xfId="0" applyNumberFormat="1" applyFont="1" applyFill="1" applyBorder="1"/>
    <xf numFmtId="0" fontId="6" fillId="0" borderId="6" xfId="0" applyFont="1" applyBorder="1"/>
    <xf numFmtId="0" fontId="6" fillId="0" borderId="5" xfId="0" applyFont="1" applyBorder="1"/>
    <xf numFmtId="164" fontId="5" fillId="3" borderId="3" xfId="0" applyNumberFormat="1" applyFont="1" applyFill="1" applyBorder="1"/>
    <xf numFmtId="0" fontId="12" fillId="0" borderId="1" xfId="0" applyFont="1" applyBorder="1"/>
    <xf numFmtId="0" fontId="13" fillId="2" borderId="1" xfId="0" applyFont="1" applyFill="1" applyBorder="1"/>
    <xf numFmtId="164" fontId="13" fillId="2" borderId="1" xfId="2" applyNumberFormat="1" applyFont="1" applyFill="1" applyBorder="1"/>
    <xf numFmtId="9" fontId="14" fillId="2" borderId="1" xfId="3" applyFont="1" applyFill="1" applyBorder="1"/>
    <xf numFmtId="164" fontId="6" fillId="0" borderId="0" xfId="0" applyNumberFormat="1" applyFont="1"/>
    <xf numFmtId="10" fontId="6" fillId="0" borderId="0" xfId="3" applyNumberFormat="1" applyFont="1"/>
    <xf numFmtId="0" fontId="9" fillId="2" borderId="1" xfId="0" applyFont="1" applyFill="1" applyBorder="1" applyAlignment="1">
      <alignment horizontal="center"/>
    </xf>
    <xf numFmtId="164" fontId="9" fillId="2" borderId="1" xfId="2" applyNumberFormat="1" applyFont="1" applyFill="1" applyBorder="1" applyAlignment="1">
      <alignment horizontal="center"/>
    </xf>
    <xf numFmtId="9" fontId="9" fillId="2" borderId="1" xfId="3" applyFont="1" applyFill="1" applyBorder="1" applyAlignment="1">
      <alignment horizontal="center"/>
    </xf>
    <xf numFmtId="0" fontId="5" fillId="5" borderId="1" xfId="0" applyFont="1" applyFill="1" applyBorder="1"/>
    <xf numFmtId="164" fontId="5" fillId="3" borderId="1" xfId="2" applyNumberFormat="1" applyFont="1" applyFill="1" applyBorder="1"/>
    <xf numFmtId="9" fontId="5" fillId="3" borderId="1" xfId="3" applyFont="1" applyFill="1" applyBorder="1"/>
    <xf numFmtId="0" fontId="15" fillId="0" borderId="1" xfId="0" applyFont="1" applyBorder="1"/>
    <xf numFmtId="164" fontId="7" fillId="0" borderId="1" xfId="2" applyNumberFormat="1" applyFont="1" applyBorder="1"/>
    <xf numFmtId="164" fontId="6" fillId="0" borderId="1" xfId="2" applyNumberFormat="1" applyFont="1" applyFill="1" applyBorder="1"/>
    <xf numFmtId="9" fontId="6" fillId="0" borderId="1" xfId="3" applyFont="1" applyBorder="1"/>
    <xf numFmtId="0" fontId="16" fillId="0" borderId="1" xfId="0" applyFont="1" applyBorder="1"/>
    <xf numFmtId="164" fontId="6" fillId="0" borderId="1" xfId="2" applyNumberFormat="1" applyFont="1" applyBorder="1"/>
    <xf numFmtId="164" fontId="7" fillId="0" borderId="1" xfId="2" applyNumberFormat="1" applyFont="1" applyFill="1" applyBorder="1"/>
    <xf numFmtId="9" fontId="5" fillId="6" borderId="1" xfId="3" applyFont="1" applyFill="1" applyBorder="1"/>
    <xf numFmtId="9" fontId="6" fillId="6" borderId="1" xfId="3" applyFont="1" applyFill="1" applyBorder="1"/>
    <xf numFmtId="0" fontId="6" fillId="0" borderId="0" xfId="0" applyFont="1" applyBorder="1"/>
    <xf numFmtId="0" fontId="6" fillId="0" borderId="0" xfId="0" applyFont="1" applyFill="1" applyBorder="1"/>
    <xf numFmtId="164" fontId="6" fillId="0" borderId="0" xfId="2" applyNumberFormat="1" applyFont="1" applyFill="1" applyBorder="1"/>
    <xf numFmtId="0" fontId="11" fillId="9" borderId="1" xfId="0" applyFont="1" applyFill="1" applyBorder="1"/>
    <xf numFmtId="0" fontId="0" fillId="0" borderId="0" xfId="0" applyBorder="1"/>
    <xf numFmtId="0" fontId="17" fillId="0" borderId="1" xfId="0" applyFont="1" applyBorder="1" applyAlignment="1">
      <alignment horizontal="center"/>
    </xf>
  </cellXfs>
  <cellStyles count="6">
    <cellStyle name="Currency" xfId="2" builtinId="4"/>
    <cellStyle name="Currency 2 3" xfId="4" xr:uid="{902FA230-8533-5347-89CF-AF129E56AA1A}"/>
    <cellStyle name="Normal" xfId="0" builtinId="0"/>
    <cellStyle name="Normal 2" xfId="1" xr:uid="{B8306521-A40A-EE43-8D85-B80AA7827860}"/>
    <cellStyle name="Normal 2 2" xfId="5" xr:uid="{15865678-F066-0848-8C16-D389D11D2578}"/>
    <cellStyle name="Percent" xfId="3" builtinId="5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9FCCF-0EA0-DD49-9101-80EFC8883310}">
  <dimension ref="A1:O17"/>
  <sheetViews>
    <sheetView tabSelected="1" zoomScale="140" zoomScaleNormal="150" zoomScaleSheetLayoutView="100" workbookViewId="0">
      <selection activeCell="A2" sqref="A2"/>
    </sheetView>
  </sheetViews>
  <sheetFormatPr baseColWidth="10" defaultColWidth="8.83203125" defaultRowHeight="16"/>
  <cols>
    <col min="1" max="1" width="53" customWidth="1"/>
    <col min="2" max="2" width="18.6640625" customWidth="1"/>
    <col min="3" max="3" width="14" bestFit="1" customWidth="1"/>
    <col min="4" max="4" width="11.83203125" bestFit="1" customWidth="1"/>
  </cols>
  <sheetData>
    <row r="1" spans="1:15">
      <c r="A1" s="5" t="s">
        <v>722</v>
      </c>
      <c r="B1" s="5" t="s">
        <v>0</v>
      </c>
    </row>
    <row r="2" spans="1:15">
      <c r="A2" s="6"/>
      <c r="B2" s="6"/>
    </row>
    <row r="3" spans="1:15">
      <c r="A3" s="6" t="s">
        <v>1</v>
      </c>
      <c r="B3" s="7">
        <f>'Internal Budget'!$D$165</f>
        <v>1789551.4399999997</v>
      </c>
    </row>
    <row r="4" spans="1:15">
      <c r="A4" s="6" t="s">
        <v>2</v>
      </c>
      <c r="B4" s="7">
        <f>'External Budget'!$D$604</f>
        <v>1210448.5599999998</v>
      </c>
    </row>
    <row r="5" spans="1:15">
      <c r="A5" s="6"/>
      <c r="B5" s="6"/>
    </row>
    <row r="6" spans="1:15">
      <c r="A6" s="8" t="s">
        <v>3</v>
      </c>
      <c r="B6" s="9">
        <f>SUM(B3:B4)</f>
        <v>2999999.9999999995</v>
      </c>
      <c r="O6" s="2"/>
    </row>
    <row r="7" spans="1:15">
      <c r="A7" s="8"/>
      <c r="B7" s="9"/>
      <c r="O7" s="2"/>
    </row>
    <row r="8" spans="1:15">
      <c r="A8" s="10" t="s">
        <v>4</v>
      </c>
      <c r="B8" s="11">
        <v>2732787.52</v>
      </c>
      <c r="C8" s="4"/>
      <c r="D8" s="3"/>
    </row>
    <row r="9" spans="1:15">
      <c r="A9" s="12" t="s">
        <v>5</v>
      </c>
      <c r="B9" s="13">
        <v>267212.48</v>
      </c>
      <c r="E9" s="1"/>
    </row>
    <row r="10" spans="1:15">
      <c r="A10" s="6"/>
      <c r="B10" s="6"/>
    </row>
    <row r="11" spans="1:15">
      <c r="A11" s="5" t="s">
        <v>6</v>
      </c>
      <c r="B11" s="14">
        <f>(B9+B8)-B6</f>
        <v>0</v>
      </c>
    </row>
    <row r="12" spans="1:15">
      <c r="A12" s="73"/>
      <c r="B12" s="73"/>
    </row>
    <row r="13" spans="1:15">
      <c r="B13" s="73"/>
    </row>
    <row r="14" spans="1:15">
      <c r="B14" s="73"/>
    </row>
    <row r="15" spans="1:15">
      <c r="B15" s="73"/>
    </row>
    <row r="16" spans="1:15">
      <c r="A16" s="64" t="s">
        <v>717</v>
      </c>
      <c r="B16" s="74" t="s">
        <v>718</v>
      </c>
    </row>
    <row r="17" spans="1:2">
      <c r="A17" s="64" t="s">
        <v>721</v>
      </c>
      <c r="B17" s="74" t="s">
        <v>719</v>
      </c>
    </row>
  </sheetData>
  <conditionalFormatting sqref="B11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43206-0EB2-864F-A091-F974377A8D5B}">
  <dimension ref="A1:G619"/>
  <sheetViews>
    <sheetView zoomScaleNormal="100" workbookViewId="0">
      <pane ySplit="1" topLeftCell="A2" activePane="bottomLeft" state="frozen"/>
      <selection activeCell="C1" sqref="C1"/>
      <selection pane="bottomLeft" activeCell="A2" sqref="A2"/>
    </sheetView>
  </sheetViews>
  <sheetFormatPr baseColWidth="10" defaultColWidth="11" defaultRowHeight="16"/>
  <cols>
    <col min="1" max="1" width="63.6640625" style="21" customWidth="1"/>
    <col min="2" max="2" width="77.33203125" style="21" bestFit="1" customWidth="1"/>
    <col min="3" max="3" width="21.1640625" style="21" customWidth="1"/>
    <col min="4" max="4" width="21.1640625" style="52" customWidth="1"/>
    <col min="5" max="5" width="16.6640625" style="52" customWidth="1"/>
    <col min="6" max="6" width="10.83203125" style="53"/>
    <col min="7" max="16384" width="11" style="21"/>
  </cols>
  <sheetData>
    <row r="1" spans="1:7">
      <c r="A1" s="15" t="s">
        <v>7</v>
      </c>
      <c r="B1" s="15" t="s">
        <v>8</v>
      </c>
      <c r="C1" s="16" t="s">
        <v>9</v>
      </c>
      <c r="D1" s="17" t="s">
        <v>10</v>
      </c>
      <c r="E1" s="18" t="s">
        <v>11</v>
      </c>
      <c r="F1" s="19" t="s">
        <v>12</v>
      </c>
      <c r="G1" s="20"/>
    </row>
    <row r="2" spans="1:7">
      <c r="A2" s="22" t="s">
        <v>13</v>
      </c>
      <c r="B2" s="23" t="s">
        <v>14</v>
      </c>
      <c r="C2" s="24">
        <v>24000</v>
      </c>
      <c r="D2" s="24">
        <f>SUM(D3:D5)</f>
        <v>36118.129999999997</v>
      </c>
      <c r="E2" s="24">
        <f>D2-C2</f>
        <v>12118.129999999997</v>
      </c>
      <c r="F2" s="25">
        <f t="shared" ref="F2" si="0">((D2-C2)/C2)</f>
        <v>0.50492208333333322</v>
      </c>
      <c r="G2" s="20"/>
    </row>
    <row r="3" spans="1:7">
      <c r="A3" s="6"/>
      <c r="B3" s="6" t="s">
        <v>15</v>
      </c>
      <c r="C3" s="26"/>
      <c r="D3" s="26">
        <v>8368.1299999999992</v>
      </c>
      <c r="E3" s="26"/>
      <c r="F3" s="27"/>
      <c r="G3" s="20"/>
    </row>
    <row r="4" spans="1:7">
      <c r="A4" s="6"/>
      <c r="B4" s="6" t="s">
        <v>16</v>
      </c>
      <c r="C4" s="26"/>
      <c r="D4" s="26">
        <v>4350</v>
      </c>
      <c r="E4" s="26"/>
      <c r="F4" s="27"/>
      <c r="G4" s="20"/>
    </row>
    <row r="5" spans="1:7">
      <c r="A5" s="6"/>
      <c r="B5" s="6" t="s">
        <v>17</v>
      </c>
      <c r="C5" s="26"/>
      <c r="D5" s="26">
        <v>23400</v>
      </c>
      <c r="E5" s="26"/>
      <c r="F5" s="27"/>
      <c r="G5" s="20"/>
    </row>
    <row r="6" spans="1:7">
      <c r="A6" s="22" t="s">
        <v>18</v>
      </c>
      <c r="B6" s="23" t="s">
        <v>14</v>
      </c>
      <c r="C6" s="24">
        <v>1240</v>
      </c>
      <c r="D6" s="24">
        <f>SUM(D7:D22)</f>
        <v>1808</v>
      </c>
      <c r="E6" s="24">
        <f>D6-C6</f>
        <v>568</v>
      </c>
      <c r="F6" s="25">
        <f>((D6-C6)/C6)</f>
        <v>0.45806451612903226</v>
      </c>
      <c r="G6" s="20"/>
    </row>
    <row r="7" spans="1:7">
      <c r="A7" s="6"/>
      <c r="B7" s="6" t="s">
        <v>19</v>
      </c>
      <c r="C7" s="26"/>
      <c r="D7" s="26">
        <v>750</v>
      </c>
      <c r="E7" s="28"/>
      <c r="F7" s="27"/>
      <c r="G7" s="20"/>
    </row>
    <row r="8" spans="1:7">
      <c r="A8" s="6"/>
      <c r="B8" s="6" t="s">
        <v>20</v>
      </c>
      <c r="C8" s="26"/>
      <c r="D8" s="26">
        <v>20</v>
      </c>
      <c r="E8" s="28"/>
      <c r="F8" s="27"/>
      <c r="G8" s="20"/>
    </row>
    <row r="9" spans="1:7">
      <c r="A9" s="6"/>
      <c r="B9" s="6" t="s">
        <v>21</v>
      </c>
      <c r="C9" s="26"/>
      <c r="D9" s="26">
        <v>68</v>
      </c>
      <c r="E9" s="28"/>
      <c r="F9" s="27"/>
      <c r="G9" s="20"/>
    </row>
    <row r="10" spans="1:7">
      <c r="A10" s="6"/>
      <c r="B10" s="6" t="s">
        <v>22</v>
      </c>
      <c r="C10" s="26"/>
      <c r="D10" s="26">
        <v>10</v>
      </c>
      <c r="E10" s="28"/>
      <c r="F10" s="27"/>
      <c r="G10" s="20"/>
    </row>
    <row r="11" spans="1:7">
      <c r="A11" s="6"/>
      <c r="B11" s="6" t="s">
        <v>23</v>
      </c>
      <c r="C11" s="26"/>
      <c r="D11" s="26">
        <v>20</v>
      </c>
      <c r="E11" s="28"/>
      <c r="F11" s="27"/>
      <c r="G11" s="20"/>
    </row>
    <row r="12" spans="1:7">
      <c r="A12" s="6"/>
      <c r="B12" s="6" t="s">
        <v>24</v>
      </c>
      <c r="C12" s="26"/>
      <c r="D12" s="26">
        <v>70</v>
      </c>
      <c r="E12" s="28"/>
      <c r="F12" s="27"/>
      <c r="G12" s="20"/>
    </row>
    <row r="13" spans="1:7">
      <c r="A13" s="6"/>
      <c r="B13" s="6" t="s">
        <v>25</v>
      </c>
      <c r="C13" s="26"/>
      <c r="D13" s="26">
        <v>70</v>
      </c>
      <c r="E13" s="28"/>
      <c r="F13" s="27"/>
      <c r="G13" s="20"/>
    </row>
    <row r="14" spans="1:7">
      <c r="A14" s="6"/>
      <c r="B14" s="6" t="s">
        <v>26</v>
      </c>
      <c r="C14" s="26"/>
      <c r="D14" s="26">
        <v>40</v>
      </c>
      <c r="E14" s="28"/>
      <c r="F14" s="27"/>
      <c r="G14" s="20"/>
    </row>
    <row r="15" spans="1:7">
      <c r="A15" s="6"/>
      <c r="B15" s="6" t="s">
        <v>27</v>
      </c>
      <c r="C15" s="26"/>
      <c r="D15" s="26">
        <v>50</v>
      </c>
      <c r="E15" s="28"/>
      <c r="F15" s="27"/>
      <c r="G15" s="20"/>
    </row>
    <row r="16" spans="1:7">
      <c r="A16" s="6"/>
      <c r="B16" s="6" t="s">
        <v>28</v>
      </c>
      <c r="C16" s="26"/>
      <c r="D16" s="26">
        <v>100</v>
      </c>
      <c r="E16" s="28"/>
      <c r="F16" s="27"/>
      <c r="G16" s="20"/>
    </row>
    <row r="17" spans="1:7">
      <c r="A17" s="6"/>
      <c r="B17" s="6" t="s">
        <v>29</v>
      </c>
      <c r="C17" s="26"/>
      <c r="D17" s="26">
        <v>100</v>
      </c>
      <c r="E17" s="28"/>
      <c r="F17" s="27"/>
      <c r="G17" s="20"/>
    </row>
    <row r="18" spans="1:7">
      <c r="A18" s="6"/>
      <c r="B18" s="6" t="s">
        <v>30</v>
      </c>
      <c r="C18" s="26"/>
      <c r="D18" s="26">
        <v>150</v>
      </c>
      <c r="E18" s="28"/>
      <c r="F18" s="27"/>
      <c r="G18" s="20"/>
    </row>
    <row r="19" spans="1:7">
      <c r="A19" s="6"/>
      <c r="B19" s="6" t="s">
        <v>31</v>
      </c>
      <c r="C19" s="26"/>
      <c r="D19" s="26">
        <v>100</v>
      </c>
      <c r="E19" s="28"/>
      <c r="F19" s="27"/>
      <c r="G19" s="20"/>
    </row>
    <row r="20" spans="1:7">
      <c r="A20" s="6"/>
      <c r="B20" s="6" t="s">
        <v>32</v>
      </c>
      <c r="C20" s="26"/>
      <c r="D20" s="26">
        <v>100</v>
      </c>
      <c r="E20" s="28"/>
      <c r="F20" s="27"/>
      <c r="G20" s="20"/>
    </row>
    <row r="21" spans="1:7">
      <c r="A21" s="6"/>
      <c r="B21" s="6" t="s">
        <v>33</v>
      </c>
      <c r="C21" s="26"/>
      <c r="D21" s="26">
        <v>60</v>
      </c>
      <c r="E21" s="28"/>
      <c r="F21" s="27"/>
      <c r="G21" s="20"/>
    </row>
    <row r="22" spans="1:7">
      <c r="A22" s="6"/>
      <c r="B22" s="6" t="s">
        <v>34</v>
      </c>
      <c r="C22" s="26"/>
      <c r="D22" s="26">
        <v>100</v>
      </c>
      <c r="E22" s="28"/>
      <c r="F22" s="27"/>
      <c r="G22" s="20"/>
    </row>
    <row r="23" spans="1:7">
      <c r="A23" s="22" t="s">
        <v>35</v>
      </c>
      <c r="B23" s="23" t="s">
        <v>14</v>
      </c>
      <c r="C23" s="24">
        <v>3810</v>
      </c>
      <c r="D23" s="24">
        <f>SUM(D24:D25)</f>
        <v>418</v>
      </c>
      <c r="E23" s="24">
        <f>D23-C23</f>
        <v>-3392</v>
      </c>
      <c r="F23" s="25">
        <f>((D23-C23)/C23)</f>
        <v>-0.89028871391076114</v>
      </c>
      <c r="G23" s="20"/>
    </row>
    <row r="24" spans="1:7">
      <c r="A24" s="6"/>
      <c r="B24" s="6" t="s">
        <v>36</v>
      </c>
      <c r="C24" s="26"/>
      <c r="D24" s="26">
        <v>350</v>
      </c>
      <c r="E24" s="26"/>
      <c r="F24" s="27"/>
      <c r="G24" s="20"/>
    </row>
    <row r="25" spans="1:7">
      <c r="A25" s="6"/>
      <c r="B25" s="6" t="s">
        <v>37</v>
      </c>
      <c r="C25" s="26"/>
      <c r="D25" s="26">
        <v>68</v>
      </c>
      <c r="E25" s="26"/>
      <c r="F25" s="27"/>
      <c r="G25" s="20"/>
    </row>
    <row r="26" spans="1:7">
      <c r="A26" s="22" t="s">
        <v>38</v>
      </c>
      <c r="B26" s="23" t="s">
        <v>14</v>
      </c>
      <c r="C26" s="24">
        <v>5300</v>
      </c>
      <c r="D26" s="24">
        <f>SUM(D27:D30)</f>
        <v>5716</v>
      </c>
      <c r="E26" s="24">
        <f>D26-C26</f>
        <v>416</v>
      </c>
      <c r="F26" s="25">
        <f>((D26-C26)/C26)</f>
        <v>7.8490566037735854E-2</v>
      </c>
      <c r="G26" s="20"/>
    </row>
    <row r="27" spans="1:7">
      <c r="A27" s="6"/>
      <c r="B27" s="6" t="s">
        <v>39</v>
      </c>
      <c r="C27" s="26"/>
      <c r="D27" s="26">
        <v>3600</v>
      </c>
      <c r="E27" s="26"/>
      <c r="F27" s="27"/>
      <c r="G27" s="20"/>
    </row>
    <row r="28" spans="1:7">
      <c r="A28" s="6"/>
      <c r="B28" s="6" t="s">
        <v>40</v>
      </c>
      <c r="C28" s="26"/>
      <c r="D28" s="26">
        <v>216</v>
      </c>
      <c r="E28" s="26"/>
      <c r="F28" s="27"/>
      <c r="G28" s="20"/>
    </row>
    <row r="29" spans="1:7">
      <c r="A29" s="6"/>
      <c r="B29" s="6" t="s">
        <v>41</v>
      </c>
      <c r="C29" s="26"/>
      <c r="D29" s="26">
        <v>700</v>
      </c>
      <c r="E29" s="26"/>
      <c r="F29" s="27"/>
      <c r="G29" s="20"/>
    </row>
    <row r="30" spans="1:7">
      <c r="A30" s="6"/>
      <c r="B30" s="6" t="s">
        <v>42</v>
      </c>
      <c r="C30" s="26"/>
      <c r="D30" s="26">
        <v>1200</v>
      </c>
      <c r="E30" s="26"/>
      <c r="F30" s="27"/>
      <c r="G30" s="20"/>
    </row>
    <row r="31" spans="1:7">
      <c r="A31" s="22" t="s">
        <v>43</v>
      </c>
      <c r="B31" s="23" t="s">
        <v>14</v>
      </c>
      <c r="C31" s="24">
        <v>6625</v>
      </c>
      <c r="D31" s="24">
        <f>SUM(D32:D36)</f>
        <v>7002.8600000000006</v>
      </c>
      <c r="E31" s="24">
        <f>D31-C31</f>
        <v>377.86000000000058</v>
      </c>
      <c r="F31" s="25">
        <f>((D31-C31)/C31)</f>
        <v>5.7035471698113294E-2</v>
      </c>
      <c r="G31" s="20"/>
    </row>
    <row r="32" spans="1:7">
      <c r="A32" s="6"/>
      <c r="B32" s="6" t="s">
        <v>44</v>
      </c>
      <c r="C32" s="26"/>
      <c r="D32" s="26">
        <v>50</v>
      </c>
      <c r="E32" s="28"/>
      <c r="F32" s="27"/>
      <c r="G32" s="20"/>
    </row>
    <row r="33" spans="1:7">
      <c r="A33" s="6"/>
      <c r="B33" s="6" t="s">
        <v>45</v>
      </c>
      <c r="C33" s="26"/>
      <c r="D33" s="26">
        <v>2301.61</v>
      </c>
      <c r="E33" s="28"/>
      <c r="F33" s="27"/>
      <c r="G33" s="20"/>
    </row>
    <row r="34" spans="1:7">
      <c r="A34" s="6"/>
      <c r="B34" s="6" t="s">
        <v>46</v>
      </c>
      <c r="C34" s="26"/>
      <c r="D34" s="26">
        <v>200</v>
      </c>
      <c r="E34" s="28"/>
      <c r="F34" s="27"/>
      <c r="G34" s="20"/>
    </row>
    <row r="35" spans="1:7">
      <c r="A35" s="6"/>
      <c r="B35" s="6" t="s">
        <v>47</v>
      </c>
      <c r="C35" s="26"/>
      <c r="D35" s="26">
        <v>3650</v>
      </c>
      <c r="E35" s="28"/>
      <c r="F35" s="27"/>
      <c r="G35" s="20"/>
    </row>
    <row r="36" spans="1:7">
      <c r="A36" s="6"/>
      <c r="B36" s="6" t="s">
        <v>48</v>
      </c>
      <c r="C36" s="26"/>
      <c r="D36" s="26">
        <v>801.25</v>
      </c>
      <c r="E36" s="28"/>
      <c r="F36" s="27"/>
      <c r="G36" s="20"/>
    </row>
    <row r="37" spans="1:7">
      <c r="A37" s="22" t="s">
        <v>49</v>
      </c>
      <c r="B37" s="23" t="s">
        <v>14</v>
      </c>
      <c r="C37" s="24">
        <v>32428</v>
      </c>
      <c r="D37" s="24">
        <f>SUM(D38:D45)</f>
        <v>42170</v>
      </c>
      <c r="E37" s="24">
        <f>D37-C37</f>
        <v>9742</v>
      </c>
      <c r="F37" s="25">
        <f>((D37-C37)/C37)</f>
        <v>0.30041939065005552</v>
      </c>
      <c r="G37" s="20"/>
    </row>
    <row r="38" spans="1:7">
      <c r="A38" s="6"/>
      <c r="B38" s="29" t="s">
        <v>50</v>
      </c>
      <c r="C38" s="26"/>
      <c r="D38" s="26">
        <v>3020</v>
      </c>
      <c r="E38" s="28"/>
      <c r="F38" s="27"/>
      <c r="G38" s="20"/>
    </row>
    <row r="39" spans="1:7">
      <c r="A39" s="6"/>
      <c r="B39" s="29" t="s">
        <v>51</v>
      </c>
      <c r="C39" s="26"/>
      <c r="D39" s="26">
        <v>3100</v>
      </c>
      <c r="E39" s="28"/>
      <c r="F39" s="27"/>
      <c r="G39" s="20"/>
    </row>
    <row r="40" spans="1:7">
      <c r="A40" s="6"/>
      <c r="B40" s="29" t="s">
        <v>52</v>
      </c>
      <c r="C40" s="26"/>
      <c r="D40" s="26">
        <v>5100</v>
      </c>
      <c r="E40" s="28"/>
      <c r="F40" s="27"/>
      <c r="G40" s="20"/>
    </row>
    <row r="41" spans="1:7">
      <c r="A41" s="6"/>
      <c r="B41" s="29" t="s">
        <v>15</v>
      </c>
      <c r="C41" s="26"/>
      <c r="D41" s="26">
        <v>21250</v>
      </c>
      <c r="E41" s="28"/>
      <c r="F41" s="27"/>
      <c r="G41" s="20"/>
    </row>
    <row r="42" spans="1:7">
      <c r="A42" s="6"/>
      <c r="B42" s="29" t="s">
        <v>53</v>
      </c>
      <c r="C42" s="26"/>
      <c r="D42" s="26">
        <v>2050</v>
      </c>
      <c r="E42" s="28"/>
      <c r="F42" s="27"/>
      <c r="G42" s="20"/>
    </row>
    <row r="43" spans="1:7">
      <c r="A43" s="6"/>
      <c r="B43" s="29" t="s">
        <v>54</v>
      </c>
      <c r="C43" s="26"/>
      <c r="D43" s="26">
        <v>5450</v>
      </c>
      <c r="E43" s="28"/>
      <c r="F43" s="27"/>
      <c r="G43" s="20"/>
    </row>
    <row r="44" spans="1:7">
      <c r="A44" s="6"/>
      <c r="B44" s="29" t="s">
        <v>55</v>
      </c>
      <c r="C44" s="26"/>
      <c r="D44" s="26">
        <v>1500</v>
      </c>
      <c r="E44" s="28"/>
      <c r="F44" s="27"/>
      <c r="G44" s="20"/>
    </row>
    <row r="45" spans="1:7">
      <c r="A45" s="6"/>
      <c r="B45" s="29" t="s">
        <v>56</v>
      </c>
      <c r="C45" s="26"/>
      <c r="D45" s="26">
        <v>700</v>
      </c>
      <c r="E45" s="28"/>
      <c r="F45" s="27"/>
      <c r="G45" s="20"/>
    </row>
    <row r="46" spans="1:7">
      <c r="A46" s="22" t="s">
        <v>57</v>
      </c>
      <c r="B46" s="23" t="s">
        <v>14</v>
      </c>
      <c r="C46" s="24">
        <v>11200</v>
      </c>
      <c r="D46" s="24">
        <f>SUM(D47:D51)</f>
        <v>10800</v>
      </c>
      <c r="E46" s="24">
        <f>D46-C46</f>
        <v>-400</v>
      </c>
      <c r="F46" s="25">
        <f>((D46-C46)/C46)</f>
        <v>-3.5714285714285712E-2</v>
      </c>
      <c r="G46" s="20"/>
    </row>
    <row r="47" spans="1:7">
      <c r="A47" s="6"/>
      <c r="B47" s="6" t="s">
        <v>58</v>
      </c>
      <c r="C47" s="26"/>
      <c r="D47" s="26">
        <v>6750</v>
      </c>
      <c r="E47" s="28"/>
      <c r="F47" s="27"/>
      <c r="G47" s="20"/>
    </row>
    <row r="48" spans="1:7">
      <c r="A48" s="6"/>
      <c r="B48" s="6" t="s">
        <v>59</v>
      </c>
      <c r="C48" s="26"/>
      <c r="D48" s="26">
        <v>1400</v>
      </c>
      <c r="E48" s="28"/>
      <c r="F48" s="27"/>
      <c r="G48" s="20"/>
    </row>
    <row r="49" spans="1:7">
      <c r="A49" s="6"/>
      <c r="B49" s="6" t="s">
        <v>60</v>
      </c>
      <c r="C49" s="26"/>
      <c r="D49" s="26">
        <v>750</v>
      </c>
      <c r="E49" s="28"/>
      <c r="F49" s="27"/>
      <c r="G49" s="20"/>
    </row>
    <row r="50" spans="1:7">
      <c r="A50" s="6"/>
      <c r="B50" s="6" t="s">
        <v>61</v>
      </c>
      <c r="C50" s="26"/>
      <c r="D50" s="26">
        <v>1100</v>
      </c>
      <c r="E50" s="28"/>
      <c r="F50" s="27"/>
      <c r="G50" s="20"/>
    </row>
    <row r="51" spans="1:7">
      <c r="A51" s="6"/>
      <c r="B51" s="6" t="s">
        <v>62</v>
      </c>
      <c r="C51" s="26"/>
      <c r="D51" s="26">
        <v>800</v>
      </c>
      <c r="E51" s="28"/>
      <c r="F51" s="27"/>
      <c r="G51" s="20"/>
    </row>
    <row r="52" spans="1:7">
      <c r="A52" s="22" t="s">
        <v>63</v>
      </c>
      <c r="B52" s="23" t="s">
        <v>14</v>
      </c>
      <c r="C52" s="24">
        <v>900</v>
      </c>
      <c r="D52" s="24">
        <f>SUM(D53:D53)</f>
        <v>0</v>
      </c>
      <c r="E52" s="24">
        <f>D52-C52</f>
        <v>-900</v>
      </c>
      <c r="F52" s="25">
        <f>((D52-C52)/C52)</f>
        <v>-1</v>
      </c>
      <c r="G52" s="20"/>
    </row>
    <row r="53" spans="1:7">
      <c r="A53" s="6"/>
      <c r="B53" s="6" t="s">
        <v>64</v>
      </c>
      <c r="C53" s="26"/>
      <c r="D53" s="26">
        <v>0</v>
      </c>
      <c r="E53" s="28"/>
      <c r="F53" s="27"/>
      <c r="G53" s="20"/>
    </row>
    <row r="54" spans="1:7">
      <c r="A54" s="22" t="s">
        <v>65</v>
      </c>
      <c r="B54" s="23" t="s">
        <v>14</v>
      </c>
      <c r="C54" s="24">
        <v>4000</v>
      </c>
      <c r="D54" s="24">
        <f>SUM(D55:D60)</f>
        <v>4075</v>
      </c>
      <c r="E54" s="24">
        <f>D54-C54</f>
        <v>75</v>
      </c>
      <c r="F54" s="25">
        <f>((D54-C54)/C54)</f>
        <v>1.8749999999999999E-2</v>
      </c>
      <c r="G54" s="20"/>
    </row>
    <row r="55" spans="1:7">
      <c r="A55" s="6"/>
      <c r="B55" s="6" t="s">
        <v>66</v>
      </c>
      <c r="C55" s="26"/>
      <c r="D55" s="26">
        <v>1850</v>
      </c>
      <c r="E55" s="28"/>
      <c r="F55" s="27"/>
      <c r="G55" s="20"/>
    </row>
    <row r="56" spans="1:7">
      <c r="A56" s="6"/>
      <c r="B56" s="6" t="s">
        <v>67</v>
      </c>
      <c r="C56" s="26"/>
      <c r="D56" s="26">
        <v>1050</v>
      </c>
      <c r="E56" s="28"/>
      <c r="F56" s="27"/>
      <c r="G56" s="20"/>
    </row>
    <row r="57" spans="1:7">
      <c r="A57" s="6"/>
      <c r="B57" s="6" t="s">
        <v>68</v>
      </c>
      <c r="C57" s="26"/>
      <c r="D57" s="26">
        <v>275</v>
      </c>
      <c r="E57" s="28"/>
      <c r="F57" s="27"/>
      <c r="G57" s="20"/>
    </row>
    <row r="58" spans="1:7">
      <c r="A58" s="6"/>
      <c r="B58" s="6" t="s">
        <v>69</v>
      </c>
      <c r="C58" s="26"/>
      <c r="D58" s="26">
        <v>600</v>
      </c>
      <c r="E58" s="28"/>
      <c r="F58" s="27"/>
      <c r="G58" s="20"/>
    </row>
    <row r="59" spans="1:7">
      <c r="A59" s="6"/>
      <c r="B59" s="6" t="s">
        <v>70</v>
      </c>
      <c r="C59" s="26"/>
      <c r="D59" s="26">
        <v>100</v>
      </c>
      <c r="E59" s="28"/>
      <c r="F59" s="27"/>
      <c r="G59" s="20"/>
    </row>
    <row r="60" spans="1:7">
      <c r="A60" s="6"/>
      <c r="B60" s="6" t="s">
        <v>71</v>
      </c>
      <c r="C60" s="26"/>
      <c r="D60" s="26">
        <v>200</v>
      </c>
      <c r="E60" s="28"/>
      <c r="F60" s="27"/>
      <c r="G60" s="20"/>
    </row>
    <row r="61" spans="1:7">
      <c r="A61" s="22" t="s">
        <v>72</v>
      </c>
      <c r="B61" s="23" t="s">
        <v>14</v>
      </c>
      <c r="C61" s="24">
        <v>11865</v>
      </c>
      <c r="D61" s="24">
        <f>SUM(D62:D67)</f>
        <v>16283</v>
      </c>
      <c r="E61" s="24">
        <f>D61-C61</f>
        <v>4418</v>
      </c>
      <c r="F61" s="25">
        <f>((D61-C61)/C61)</f>
        <v>0.37235566793088914</v>
      </c>
      <c r="G61" s="20"/>
    </row>
    <row r="62" spans="1:7">
      <c r="A62" s="6"/>
      <c r="B62" s="6" t="s">
        <v>48</v>
      </c>
      <c r="C62" s="26"/>
      <c r="D62" s="26">
        <v>2389</v>
      </c>
      <c r="E62" s="28"/>
      <c r="F62" s="27"/>
      <c r="G62" s="20"/>
    </row>
    <row r="63" spans="1:7">
      <c r="A63" s="6"/>
      <c r="B63" s="6" t="s">
        <v>73</v>
      </c>
      <c r="C63" s="26"/>
      <c r="D63" s="26">
        <v>24</v>
      </c>
      <c r="E63" s="28"/>
      <c r="F63" s="27"/>
      <c r="G63" s="20"/>
    </row>
    <row r="64" spans="1:7">
      <c r="A64" s="6"/>
      <c r="B64" s="6" t="s">
        <v>74</v>
      </c>
      <c r="C64" s="26"/>
      <c r="D64" s="26">
        <v>4550</v>
      </c>
      <c r="E64" s="28"/>
      <c r="F64" s="27"/>
      <c r="G64" s="20"/>
    </row>
    <row r="65" spans="1:7">
      <c r="A65" s="6"/>
      <c r="B65" s="6" t="s">
        <v>75</v>
      </c>
      <c r="C65" s="26"/>
      <c r="D65" s="26">
        <v>8800</v>
      </c>
      <c r="E65" s="28"/>
      <c r="F65" s="27"/>
      <c r="G65" s="20"/>
    </row>
    <row r="66" spans="1:7">
      <c r="A66" s="6"/>
      <c r="B66" s="6" t="s">
        <v>76</v>
      </c>
      <c r="C66" s="26"/>
      <c r="D66" s="26">
        <v>500</v>
      </c>
      <c r="E66" s="28"/>
      <c r="F66" s="27"/>
      <c r="G66" s="20"/>
    </row>
    <row r="67" spans="1:7">
      <c r="A67" s="6"/>
      <c r="B67" s="6" t="s">
        <v>77</v>
      </c>
      <c r="C67" s="26"/>
      <c r="D67" s="26">
        <v>20</v>
      </c>
      <c r="E67" s="28"/>
      <c r="F67" s="27"/>
      <c r="G67" s="20"/>
    </row>
    <row r="68" spans="1:7">
      <c r="A68" s="22" t="s">
        <v>78</v>
      </c>
      <c r="B68" s="23" t="s">
        <v>14</v>
      </c>
      <c r="C68" s="24">
        <v>12500</v>
      </c>
      <c r="D68" s="24">
        <f>SUM(D69:D80)</f>
        <v>20910</v>
      </c>
      <c r="E68" s="24">
        <f>D68-C68</f>
        <v>8410</v>
      </c>
      <c r="F68" s="25">
        <f>((D68-C68)/C68)</f>
        <v>0.67279999999999995</v>
      </c>
      <c r="G68" s="20"/>
    </row>
    <row r="69" spans="1:7">
      <c r="A69" s="6"/>
      <c r="B69" s="6" t="s">
        <v>79</v>
      </c>
      <c r="C69" s="26"/>
      <c r="D69" s="26">
        <v>150</v>
      </c>
      <c r="E69" s="28"/>
      <c r="F69" s="27"/>
      <c r="G69" s="20"/>
    </row>
    <row r="70" spans="1:7">
      <c r="A70" s="6"/>
      <c r="B70" s="6" t="s">
        <v>80</v>
      </c>
      <c r="C70" s="26"/>
      <c r="D70" s="26">
        <v>450</v>
      </c>
      <c r="E70" s="28"/>
      <c r="F70" s="27"/>
      <c r="G70" s="20"/>
    </row>
    <row r="71" spans="1:7">
      <c r="A71" s="6"/>
      <c r="B71" s="6" t="s">
        <v>81</v>
      </c>
      <c r="C71" s="26"/>
      <c r="D71" s="26">
        <v>2030</v>
      </c>
      <c r="E71" s="28"/>
      <c r="F71" s="27"/>
      <c r="G71" s="20"/>
    </row>
    <row r="72" spans="1:7">
      <c r="A72" s="6"/>
      <c r="B72" s="6" t="s">
        <v>82</v>
      </c>
      <c r="C72" s="26"/>
      <c r="D72" s="26">
        <v>650</v>
      </c>
      <c r="E72" s="28"/>
      <c r="F72" s="27"/>
      <c r="G72" s="20"/>
    </row>
    <row r="73" spans="1:7">
      <c r="A73" s="6"/>
      <c r="B73" s="6" t="s">
        <v>83</v>
      </c>
      <c r="C73" s="26"/>
      <c r="D73" s="26">
        <v>850</v>
      </c>
      <c r="E73" s="28"/>
      <c r="F73" s="27"/>
      <c r="G73" s="20"/>
    </row>
    <row r="74" spans="1:7">
      <c r="A74" s="6"/>
      <c r="B74" s="6" t="s">
        <v>84</v>
      </c>
      <c r="C74" s="26"/>
      <c r="D74" s="26">
        <v>1350</v>
      </c>
      <c r="E74" s="28"/>
      <c r="F74" s="27"/>
      <c r="G74" s="20"/>
    </row>
    <row r="75" spans="1:7">
      <c r="A75" s="6"/>
      <c r="B75" s="6" t="s">
        <v>85</v>
      </c>
      <c r="C75" s="26"/>
      <c r="D75" s="26">
        <v>150</v>
      </c>
      <c r="E75" s="28"/>
      <c r="F75" s="27"/>
      <c r="G75" s="20"/>
    </row>
    <row r="76" spans="1:7">
      <c r="A76" s="6"/>
      <c r="B76" s="6" t="s">
        <v>86</v>
      </c>
      <c r="C76" s="26"/>
      <c r="D76" s="26">
        <v>1500</v>
      </c>
      <c r="E76" s="28"/>
      <c r="F76" s="27"/>
      <c r="G76" s="20"/>
    </row>
    <row r="77" spans="1:7">
      <c r="A77" s="6"/>
      <c r="B77" s="6" t="s">
        <v>87</v>
      </c>
      <c r="C77" s="26"/>
      <c r="D77" s="26">
        <v>2230</v>
      </c>
      <c r="E77" s="28"/>
      <c r="F77" s="27"/>
      <c r="G77" s="20"/>
    </row>
    <row r="78" spans="1:7">
      <c r="A78" s="6"/>
      <c r="B78" s="6" t="s">
        <v>88</v>
      </c>
      <c r="C78" s="26"/>
      <c r="D78" s="26">
        <v>10250</v>
      </c>
      <c r="E78" s="28"/>
      <c r="F78" s="27"/>
      <c r="G78" s="20"/>
    </row>
    <row r="79" spans="1:7">
      <c r="A79" s="6"/>
      <c r="B79" s="6" t="s">
        <v>89</v>
      </c>
      <c r="C79" s="26"/>
      <c r="D79" s="26">
        <v>800</v>
      </c>
      <c r="E79" s="28"/>
      <c r="F79" s="27"/>
      <c r="G79" s="20"/>
    </row>
    <row r="80" spans="1:7">
      <c r="A80" s="6"/>
      <c r="B80" s="6" t="s">
        <v>90</v>
      </c>
      <c r="C80" s="26"/>
      <c r="D80" s="26">
        <v>500</v>
      </c>
      <c r="E80" s="28"/>
      <c r="F80" s="27"/>
      <c r="G80" s="20"/>
    </row>
    <row r="81" spans="1:7">
      <c r="A81" s="22" t="s">
        <v>91</v>
      </c>
      <c r="B81" s="23" t="s">
        <v>14</v>
      </c>
      <c r="C81" s="24">
        <v>2200</v>
      </c>
      <c r="D81" s="24">
        <f>SUM(D82:D82)</f>
        <v>0</v>
      </c>
      <c r="E81" s="24">
        <f>D81-C81</f>
        <v>-2200</v>
      </c>
      <c r="F81" s="25">
        <f>((D81-C81)/C81)</f>
        <v>-1</v>
      </c>
      <c r="G81" s="20"/>
    </row>
    <row r="82" spans="1:7">
      <c r="A82" s="6"/>
      <c r="B82" s="6" t="s">
        <v>64</v>
      </c>
      <c r="C82" s="26"/>
      <c r="D82" s="26">
        <v>0</v>
      </c>
      <c r="E82" s="28"/>
      <c r="F82" s="27"/>
      <c r="G82" s="20"/>
    </row>
    <row r="83" spans="1:7">
      <c r="A83" s="22" t="s">
        <v>92</v>
      </c>
      <c r="B83" s="23" t="s">
        <v>14</v>
      </c>
      <c r="C83" s="24">
        <v>3550</v>
      </c>
      <c r="D83" s="24">
        <f>SUM(D84:D84)</f>
        <v>2000</v>
      </c>
      <c r="E83" s="24">
        <f>D83-C83</f>
        <v>-1550</v>
      </c>
      <c r="F83" s="25">
        <f>((D83-C83)/C83)</f>
        <v>-0.43661971830985913</v>
      </c>
      <c r="G83" s="20"/>
    </row>
    <row r="84" spans="1:7">
      <c r="A84" s="6"/>
      <c r="B84" s="6" t="s">
        <v>93</v>
      </c>
      <c r="C84" s="26"/>
      <c r="D84" s="26">
        <v>2000</v>
      </c>
      <c r="E84" s="28"/>
      <c r="F84" s="27"/>
      <c r="G84" s="20"/>
    </row>
    <row r="85" spans="1:7">
      <c r="A85" s="22" t="s">
        <v>94</v>
      </c>
      <c r="B85" s="23" t="s">
        <v>14</v>
      </c>
      <c r="C85" s="24">
        <v>7530</v>
      </c>
      <c r="D85" s="24">
        <f>SUM(D86:D89)</f>
        <v>8026.8</v>
      </c>
      <c r="E85" s="24">
        <f>D85-C85</f>
        <v>496.80000000000018</v>
      </c>
      <c r="F85" s="25">
        <f>((D85-C85)/C85)</f>
        <v>6.5976095617529901E-2</v>
      </c>
      <c r="G85" s="20"/>
    </row>
    <row r="86" spans="1:7">
      <c r="A86" s="6"/>
      <c r="B86" s="6" t="s">
        <v>95</v>
      </c>
      <c r="C86" s="26"/>
      <c r="D86" s="26">
        <v>1628.42</v>
      </c>
      <c r="E86" s="28"/>
      <c r="F86" s="27"/>
      <c r="G86" s="20"/>
    </row>
    <row r="87" spans="1:7">
      <c r="A87" s="6"/>
      <c r="B87" s="6" t="s">
        <v>96</v>
      </c>
      <c r="C87" s="26"/>
      <c r="D87" s="26">
        <v>3268.5</v>
      </c>
      <c r="E87" s="28"/>
      <c r="F87" s="27"/>
      <c r="G87" s="20"/>
    </row>
    <row r="88" spans="1:7">
      <c r="A88" s="6"/>
      <c r="B88" s="6" t="s">
        <v>97</v>
      </c>
      <c r="C88" s="26"/>
      <c r="D88" s="26">
        <v>629.88</v>
      </c>
      <c r="E88" s="28"/>
      <c r="F88" s="27"/>
      <c r="G88" s="20"/>
    </row>
    <row r="89" spans="1:7">
      <c r="A89" s="6"/>
      <c r="B89" s="6" t="s">
        <v>98</v>
      </c>
      <c r="C89" s="26"/>
      <c r="D89" s="26">
        <v>2500</v>
      </c>
      <c r="E89" s="28"/>
      <c r="F89" s="27"/>
      <c r="G89" s="20"/>
    </row>
    <row r="90" spans="1:7">
      <c r="A90" s="22" t="s">
        <v>99</v>
      </c>
      <c r="B90" s="23" t="s">
        <v>14</v>
      </c>
      <c r="C90" s="24">
        <v>3885</v>
      </c>
      <c r="D90" s="24">
        <f>SUM(D91:D94)</f>
        <v>3180</v>
      </c>
      <c r="E90" s="24">
        <f>D90-C90</f>
        <v>-705</v>
      </c>
      <c r="F90" s="25">
        <f>((D90-C90)/C90)</f>
        <v>-0.18146718146718147</v>
      </c>
      <c r="G90" s="20"/>
    </row>
    <row r="91" spans="1:7">
      <c r="A91" s="6"/>
      <c r="B91" s="6" t="s">
        <v>100</v>
      </c>
      <c r="C91" s="26"/>
      <c r="D91" s="26">
        <v>840</v>
      </c>
      <c r="E91" s="28"/>
      <c r="F91" s="27"/>
      <c r="G91" s="20"/>
    </row>
    <row r="92" spans="1:7">
      <c r="A92" s="6"/>
      <c r="B92" s="6" t="s">
        <v>101</v>
      </c>
      <c r="C92" s="26"/>
      <c r="D92" s="26">
        <v>270</v>
      </c>
      <c r="E92" s="28"/>
      <c r="F92" s="27"/>
      <c r="G92" s="20"/>
    </row>
    <row r="93" spans="1:7">
      <c r="A93" s="6"/>
      <c r="B93" s="6" t="s">
        <v>102</v>
      </c>
      <c r="C93" s="26"/>
      <c r="D93" s="26">
        <v>270</v>
      </c>
      <c r="E93" s="28"/>
      <c r="F93" s="27"/>
      <c r="G93" s="20"/>
    </row>
    <row r="94" spans="1:7">
      <c r="A94" s="6"/>
      <c r="B94" s="6" t="s">
        <v>103</v>
      </c>
      <c r="C94" s="26"/>
      <c r="D94" s="26">
        <v>1800</v>
      </c>
      <c r="E94" s="28"/>
      <c r="F94" s="27"/>
      <c r="G94" s="20"/>
    </row>
    <row r="95" spans="1:7">
      <c r="A95" s="22" t="s">
        <v>104</v>
      </c>
      <c r="B95" s="23" t="s">
        <v>14</v>
      </c>
      <c r="C95" s="24">
        <v>0</v>
      </c>
      <c r="D95" s="24">
        <f>SUM(D96:D103)</f>
        <v>5154</v>
      </c>
      <c r="E95" s="24">
        <f>D95-C95</f>
        <v>5154</v>
      </c>
      <c r="F95" s="25"/>
      <c r="G95" s="20"/>
    </row>
    <row r="96" spans="1:7">
      <c r="A96" s="6"/>
      <c r="B96" s="6" t="s">
        <v>105</v>
      </c>
      <c r="C96" s="26"/>
      <c r="D96" s="26">
        <v>1600</v>
      </c>
      <c r="E96" s="26"/>
      <c r="F96" s="27"/>
      <c r="G96" s="20"/>
    </row>
    <row r="97" spans="1:7">
      <c r="A97" s="6"/>
      <c r="B97" s="6" t="s">
        <v>106</v>
      </c>
      <c r="C97" s="26"/>
      <c r="D97" s="26">
        <v>227</v>
      </c>
      <c r="E97" s="26"/>
      <c r="F97" s="27"/>
      <c r="G97" s="20"/>
    </row>
    <row r="98" spans="1:7">
      <c r="A98" s="6"/>
      <c r="B98" s="6" t="s">
        <v>107</v>
      </c>
      <c r="C98" s="26"/>
      <c r="D98" s="26">
        <v>1880</v>
      </c>
      <c r="E98" s="26"/>
      <c r="F98" s="27"/>
      <c r="G98" s="20"/>
    </row>
    <row r="99" spans="1:7">
      <c r="A99" s="6"/>
      <c r="B99" s="6" t="s">
        <v>108</v>
      </c>
      <c r="C99" s="26"/>
      <c r="D99" s="26">
        <v>297</v>
      </c>
      <c r="E99" s="26"/>
      <c r="F99" s="27"/>
      <c r="G99" s="20"/>
    </row>
    <row r="100" spans="1:7">
      <c r="A100" s="6"/>
      <c r="B100" s="6" t="s">
        <v>109</v>
      </c>
      <c r="C100" s="26"/>
      <c r="D100" s="26">
        <v>200</v>
      </c>
      <c r="E100" s="26"/>
      <c r="F100" s="27"/>
      <c r="G100" s="20"/>
    </row>
    <row r="101" spans="1:7">
      <c r="A101" s="6"/>
      <c r="B101" s="6" t="s">
        <v>110</v>
      </c>
      <c r="C101" s="26"/>
      <c r="D101" s="26">
        <v>200</v>
      </c>
      <c r="E101" s="26"/>
      <c r="F101" s="27"/>
      <c r="G101" s="20"/>
    </row>
    <row r="102" spans="1:7">
      <c r="A102" s="6"/>
      <c r="B102" s="6" t="s">
        <v>111</v>
      </c>
      <c r="C102" s="26"/>
      <c r="D102" s="26">
        <v>500</v>
      </c>
      <c r="E102" s="26"/>
      <c r="F102" s="27"/>
      <c r="G102" s="20"/>
    </row>
    <row r="103" spans="1:7">
      <c r="A103" s="6"/>
      <c r="B103" s="6" t="s">
        <v>112</v>
      </c>
      <c r="C103" s="26"/>
      <c r="D103" s="26">
        <v>250</v>
      </c>
      <c r="E103" s="26"/>
      <c r="F103" s="27"/>
      <c r="G103" s="20"/>
    </row>
    <row r="104" spans="1:7">
      <c r="A104" s="22" t="s">
        <v>113</v>
      </c>
      <c r="B104" s="23" t="s">
        <v>14</v>
      </c>
      <c r="C104" s="24">
        <v>250</v>
      </c>
      <c r="D104" s="24">
        <f>SUM(D105:D108)</f>
        <v>5800</v>
      </c>
      <c r="E104" s="24">
        <f>D104-C104</f>
        <v>5550</v>
      </c>
      <c r="F104" s="25">
        <f>((D104-C104)/C104)</f>
        <v>22.2</v>
      </c>
      <c r="G104" s="20"/>
    </row>
    <row r="105" spans="1:7">
      <c r="A105" s="6"/>
      <c r="B105" s="6" t="s">
        <v>114</v>
      </c>
      <c r="C105" s="26"/>
      <c r="D105" s="26">
        <v>1000</v>
      </c>
      <c r="E105" s="28"/>
      <c r="F105" s="27"/>
      <c r="G105" s="20"/>
    </row>
    <row r="106" spans="1:7">
      <c r="B106" s="30" t="s">
        <v>115</v>
      </c>
      <c r="C106" s="6"/>
      <c r="D106" s="26">
        <v>1000</v>
      </c>
      <c r="E106" s="26"/>
      <c r="F106" s="27"/>
      <c r="G106" s="20"/>
    </row>
    <row r="107" spans="1:7">
      <c r="A107" s="6"/>
      <c r="B107" s="6" t="s">
        <v>116</v>
      </c>
      <c r="C107" s="26"/>
      <c r="D107" s="26">
        <v>3600</v>
      </c>
      <c r="E107" s="28"/>
      <c r="F107" s="27"/>
      <c r="G107" s="20"/>
    </row>
    <row r="108" spans="1:7">
      <c r="A108" s="6"/>
      <c r="B108" s="6" t="s">
        <v>117</v>
      </c>
      <c r="C108" s="26"/>
      <c r="D108" s="26">
        <v>200</v>
      </c>
      <c r="E108" s="28"/>
      <c r="F108" s="27"/>
      <c r="G108" s="20"/>
    </row>
    <row r="109" spans="1:7">
      <c r="A109" s="22" t="s">
        <v>118</v>
      </c>
      <c r="B109" s="23" t="s">
        <v>14</v>
      </c>
      <c r="C109" s="24">
        <v>8020</v>
      </c>
      <c r="D109" s="24">
        <f>SUM(D110:D121)</f>
        <v>11000</v>
      </c>
      <c r="E109" s="24">
        <f>D109-C109</f>
        <v>2980</v>
      </c>
      <c r="F109" s="25">
        <f>((D109-C109)/C109)</f>
        <v>0.371571072319202</v>
      </c>
      <c r="G109" s="20"/>
    </row>
    <row r="110" spans="1:7">
      <c r="A110" s="6"/>
      <c r="B110" s="6" t="s">
        <v>119</v>
      </c>
      <c r="C110" s="26"/>
      <c r="D110" s="26">
        <v>365</v>
      </c>
      <c r="E110" s="28"/>
      <c r="F110" s="27"/>
      <c r="G110" s="20"/>
    </row>
    <row r="111" spans="1:7">
      <c r="A111" s="6"/>
      <c r="B111" s="6" t="s">
        <v>120</v>
      </c>
      <c r="C111" s="26"/>
      <c r="D111" s="26">
        <v>1200</v>
      </c>
      <c r="E111" s="28"/>
      <c r="F111" s="27"/>
      <c r="G111" s="20"/>
    </row>
    <row r="112" spans="1:7">
      <c r="A112" s="6"/>
      <c r="B112" s="6" t="s">
        <v>121</v>
      </c>
      <c r="C112" s="26"/>
      <c r="D112" s="26">
        <v>1720</v>
      </c>
      <c r="E112" s="28"/>
      <c r="F112" s="27"/>
      <c r="G112" s="20"/>
    </row>
    <row r="113" spans="1:7">
      <c r="A113" s="6"/>
      <c r="B113" s="6" t="s">
        <v>122</v>
      </c>
      <c r="C113" s="26"/>
      <c r="D113" s="26">
        <v>285</v>
      </c>
      <c r="E113" s="28"/>
      <c r="F113" s="27"/>
      <c r="G113" s="20"/>
    </row>
    <row r="114" spans="1:7">
      <c r="A114" s="6"/>
      <c r="B114" s="6" t="s">
        <v>123</v>
      </c>
      <c r="C114" s="26"/>
      <c r="D114" s="26">
        <v>180</v>
      </c>
      <c r="E114" s="28"/>
      <c r="F114" s="27"/>
      <c r="G114" s="20"/>
    </row>
    <row r="115" spans="1:7">
      <c r="A115" s="6"/>
      <c r="B115" s="6" t="s">
        <v>124</v>
      </c>
      <c r="C115" s="26"/>
      <c r="D115" s="26">
        <v>60</v>
      </c>
      <c r="E115" s="28"/>
      <c r="F115" s="27"/>
      <c r="G115" s="20"/>
    </row>
    <row r="116" spans="1:7">
      <c r="A116" s="6"/>
      <c r="B116" s="6" t="s">
        <v>125</v>
      </c>
      <c r="C116" s="26"/>
      <c r="D116" s="26">
        <v>1720</v>
      </c>
      <c r="E116" s="28"/>
      <c r="F116" s="27"/>
      <c r="G116" s="20"/>
    </row>
    <row r="117" spans="1:7">
      <c r="A117" s="6"/>
      <c r="B117" s="6" t="s">
        <v>126</v>
      </c>
      <c r="C117" s="26"/>
      <c r="D117" s="26">
        <v>400</v>
      </c>
      <c r="E117" s="28"/>
      <c r="F117" s="27"/>
      <c r="G117" s="20"/>
    </row>
    <row r="118" spans="1:7">
      <c r="A118" s="6"/>
      <c r="B118" s="6" t="s">
        <v>127</v>
      </c>
      <c r="C118" s="26"/>
      <c r="D118" s="26">
        <v>200</v>
      </c>
      <c r="E118" s="28"/>
      <c r="F118" s="27"/>
      <c r="G118" s="20"/>
    </row>
    <row r="119" spans="1:7">
      <c r="A119" s="6"/>
      <c r="B119" s="6" t="s">
        <v>128</v>
      </c>
      <c r="C119" s="26"/>
      <c r="D119" s="26">
        <v>3850</v>
      </c>
      <c r="E119" s="28"/>
      <c r="F119" s="27"/>
      <c r="G119" s="20"/>
    </row>
    <row r="120" spans="1:7">
      <c r="A120" s="6"/>
      <c r="B120" s="6" t="s">
        <v>129</v>
      </c>
      <c r="C120" s="26"/>
      <c r="D120" s="26">
        <v>420</v>
      </c>
      <c r="E120" s="28"/>
      <c r="F120" s="27"/>
      <c r="G120" s="20"/>
    </row>
    <row r="121" spans="1:7">
      <c r="A121" s="6"/>
      <c r="B121" s="6" t="s">
        <v>130</v>
      </c>
      <c r="C121" s="26"/>
      <c r="D121" s="26">
        <v>600</v>
      </c>
      <c r="E121" s="28"/>
      <c r="F121" s="27"/>
      <c r="G121" s="20"/>
    </row>
    <row r="122" spans="1:7">
      <c r="A122" s="22" t="s">
        <v>131</v>
      </c>
      <c r="B122" s="23" t="s">
        <v>14</v>
      </c>
      <c r="C122" s="24">
        <v>1000</v>
      </c>
      <c r="D122" s="24">
        <f>SUM(D123:D127)</f>
        <v>6376</v>
      </c>
      <c r="E122" s="24">
        <f>D122-C122</f>
        <v>5376</v>
      </c>
      <c r="F122" s="25">
        <f>((D122-C122)/C122)</f>
        <v>5.3760000000000003</v>
      </c>
      <c r="G122" s="20"/>
    </row>
    <row r="123" spans="1:7">
      <c r="A123" s="6"/>
      <c r="B123" s="6" t="s">
        <v>132</v>
      </c>
      <c r="C123" s="26"/>
      <c r="D123" s="26">
        <v>450</v>
      </c>
      <c r="E123" s="28"/>
      <c r="F123" s="27"/>
      <c r="G123" s="20"/>
    </row>
    <row r="124" spans="1:7">
      <c r="A124" s="6"/>
      <c r="B124" s="6" t="s">
        <v>133</v>
      </c>
      <c r="C124" s="26"/>
      <c r="D124" s="26">
        <v>2070</v>
      </c>
      <c r="E124" s="28"/>
      <c r="F124" s="27"/>
      <c r="G124" s="20"/>
    </row>
    <row r="125" spans="1:7">
      <c r="A125" s="6"/>
      <c r="B125" s="6" t="s">
        <v>134</v>
      </c>
      <c r="C125" s="26"/>
      <c r="D125" s="26">
        <v>1636</v>
      </c>
      <c r="E125" s="28"/>
      <c r="F125" s="27"/>
      <c r="G125" s="20"/>
    </row>
    <row r="126" spans="1:7">
      <c r="A126" s="6"/>
      <c r="B126" s="6" t="s">
        <v>135</v>
      </c>
      <c r="C126" s="26"/>
      <c r="D126" s="26">
        <v>600</v>
      </c>
      <c r="E126" s="28"/>
      <c r="F126" s="27"/>
      <c r="G126" s="20"/>
    </row>
    <row r="127" spans="1:7">
      <c r="A127" s="6"/>
      <c r="B127" s="6" t="s">
        <v>136</v>
      </c>
      <c r="C127" s="26"/>
      <c r="D127" s="26">
        <v>1620</v>
      </c>
      <c r="E127" s="28"/>
      <c r="F127" s="27"/>
      <c r="G127" s="20"/>
    </row>
    <row r="128" spans="1:7">
      <c r="A128" s="22" t="s">
        <v>137</v>
      </c>
      <c r="B128" s="23" t="s">
        <v>14</v>
      </c>
      <c r="C128" s="24">
        <v>195000</v>
      </c>
      <c r="D128" s="24">
        <f>SUM(D129:D129)</f>
        <v>195943.41</v>
      </c>
      <c r="E128" s="24">
        <f>D128-C128</f>
        <v>943.41000000000349</v>
      </c>
      <c r="F128" s="25">
        <f>((D128-C128)/C128)</f>
        <v>4.8380000000000176E-3</v>
      </c>
      <c r="G128" s="20"/>
    </row>
    <row r="129" spans="1:7">
      <c r="A129" s="6"/>
      <c r="B129" s="6" t="s">
        <v>138</v>
      </c>
      <c r="C129" s="26"/>
      <c r="D129" s="26">
        <v>195943.41</v>
      </c>
      <c r="E129" s="28"/>
      <c r="F129" s="27"/>
      <c r="G129" s="20"/>
    </row>
    <row r="130" spans="1:7">
      <c r="A130" s="22" t="s">
        <v>139</v>
      </c>
      <c r="B130" s="23" t="s">
        <v>14</v>
      </c>
      <c r="C130" s="24">
        <v>7900</v>
      </c>
      <c r="D130" s="24">
        <f>SUM(D131:D136)</f>
        <v>9400</v>
      </c>
      <c r="E130" s="24">
        <f>D130-C130</f>
        <v>1500</v>
      </c>
      <c r="F130" s="25">
        <f>((D130-C130)/C130)</f>
        <v>0.189873417721519</v>
      </c>
      <c r="G130" s="20"/>
    </row>
    <row r="131" spans="1:7">
      <c r="A131" s="6"/>
      <c r="B131" s="6" t="s">
        <v>140</v>
      </c>
      <c r="C131" s="26"/>
      <c r="D131" s="26">
        <v>7515</v>
      </c>
      <c r="E131" s="28"/>
      <c r="F131" s="27"/>
      <c r="G131" s="20"/>
    </row>
    <row r="132" spans="1:7">
      <c r="A132" s="6"/>
      <c r="B132" s="6" t="s">
        <v>141</v>
      </c>
      <c r="C132" s="26"/>
      <c r="D132" s="26">
        <v>925</v>
      </c>
      <c r="E132" s="28"/>
      <c r="F132" s="27"/>
      <c r="G132" s="20"/>
    </row>
    <row r="133" spans="1:7">
      <c r="A133" s="6"/>
      <c r="B133" s="6" t="s">
        <v>142</v>
      </c>
      <c r="C133" s="26"/>
      <c r="D133" s="26">
        <v>50</v>
      </c>
      <c r="E133" s="28"/>
      <c r="F133" s="27"/>
      <c r="G133" s="20"/>
    </row>
    <row r="134" spans="1:7">
      <c r="A134" s="6"/>
      <c r="B134" s="6" t="s">
        <v>143</v>
      </c>
      <c r="C134" s="26"/>
      <c r="D134" s="26">
        <v>500</v>
      </c>
      <c r="E134" s="28"/>
      <c r="F134" s="27"/>
      <c r="G134" s="20"/>
    </row>
    <row r="135" spans="1:7">
      <c r="A135" s="6"/>
      <c r="B135" s="6" t="s">
        <v>61</v>
      </c>
      <c r="C135" s="26"/>
      <c r="D135" s="26">
        <v>210</v>
      </c>
      <c r="E135" s="28"/>
      <c r="F135" s="27"/>
      <c r="G135" s="20"/>
    </row>
    <row r="136" spans="1:7">
      <c r="A136" s="6"/>
      <c r="B136" s="6" t="s">
        <v>144</v>
      </c>
      <c r="C136" s="26"/>
      <c r="D136" s="26">
        <v>200</v>
      </c>
      <c r="E136" s="28"/>
      <c r="F136" s="27"/>
      <c r="G136" s="20"/>
    </row>
    <row r="137" spans="1:7">
      <c r="A137" s="22" t="s">
        <v>145</v>
      </c>
      <c r="B137" s="23" t="s">
        <v>14</v>
      </c>
      <c r="C137" s="24">
        <v>7030.08</v>
      </c>
      <c r="D137" s="24">
        <f>SUM(D138:D142)</f>
        <v>7390</v>
      </c>
      <c r="E137" s="24">
        <f>D137-C137</f>
        <v>359.92000000000007</v>
      </c>
      <c r="F137" s="25">
        <f>((D137-C137)/C137)</f>
        <v>5.1197141426555612E-2</v>
      </c>
      <c r="G137" s="20"/>
    </row>
    <row r="138" spans="1:7">
      <c r="A138" s="6"/>
      <c r="B138" s="6" t="s">
        <v>146</v>
      </c>
      <c r="C138" s="26"/>
      <c r="D138" s="26">
        <v>200</v>
      </c>
      <c r="E138" s="28"/>
      <c r="F138" s="27"/>
      <c r="G138" s="20"/>
    </row>
    <row r="139" spans="1:7">
      <c r="A139" s="6"/>
      <c r="B139" s="6" t="s">
        <v>147</v>
      </c>
      <c r="C139" s="26"/>
      <c r="D139" s="26">
        <v>6400</v>
      </c>
      <c r="E139" s="28"/>
      <c r="F139" s="27"/>
      <c r="G139" s="20"/>
    </row>
    <row r="140" spans="1:7">
      <c r="A140" s="6"/>
      <c r="B140" s="6" t="s">
        <v>148</v>
      </c>
      <c r="C140" s="26"/>
      <c r="D140" s="26">
        <v>250</v>
      </c>
      <c r="E140" s="28"/>
      <c r="F140" s="27"/>
      <c r="G140" s="20"/>
    </row>
    <row r="141" spans="1:7">
      <c r="A141" s="6"/>
      <c r="B141" s="6" t="s">
        <v>149</v>
      </c>
      <c r="C141" s="26"/>
      <c r="D141" s="26">
        <v>200</v>
      </c>
      <c r="E141" s="28"/>
      <c r="F141" s="27"/>
      <c r="G141" s="20"/>
    </row>
    <row r="142" spans="1:7">
      <c r="A142" s="6"/>
      <c r="B142" s="31" t="s">
        <v>141</v>
      </c>
      <c r="C142" s="32"/>
      <c r="D142" s="32">
        <v>340</v>
      </c>
      <c r="E142" s="33"/>
      <c r="F142" s="27"/>
      <c r="G142" s="20"/>
    </row>
    <row r="143" spans="1:7">
      <c r="A143" s="34" t="s">
        <v>150</v>
      </c>
      <c r="B143" s="35" t="s">
        <v>14</v>
      </c>
      <c r="C143" s="36">
        <v>12580</v>
      </c>
      <c r="D143" s="36">
        <f>SUM(D144:D155)</f>
        <v>18725</v>
      </c>
      <c r="E143" s="36">
        <f>D143-C143</f>
        <v>6145</v>
      </c>
      <c r="F143" s="37">
        <f>E143/C143</f>
        <v>0.48847376788553259</v>
      </c>
      <c r="G143" s="20"/>
    </row>
    <row r="144" spans="1:7">
      <c r="A144" s="38"/>
      <c r="B144" s="39" t="s">
        <v>151</v>
      </c>
      <c r="C144" s="40"/>
      <c r="D144" s="40">
        <v>7000</v>
      </c>
      <c r="E144" s="41"/>
      <c r="F144" s="42"/>
      <c r="G144" s="20"/>
    </row>
    <row r="145" spans="1:7">
      <c r="A145" s="38"/>
      <c r="B145" s="39" t="s">
        <v>152</v>
      </c>
      <c r="C145" s="40"/>
      <c r="D145" s="40">
        <v>600</v>
      </c>
      <c r="E145" s="41"/>
      <c r="F145" s="42"/>
      <c r="G145" s="20"/>
    </row>
    <row r="146" spans="1:7">
      <c r="A146" s="38"/>
      <c r="B146" s="43" t="s">
        <v>153</v>
      </c>
      <c r="C146" s="40"/>
      <c r="D146" s="40">
        <v>500</v>
      </c>
      <c r="E146" s="41"/>
      <c r="F146" s="42"/>
      <c r="G146" s="20"/>
    </row>
    <row r="147" spans="1:7">
      <c r="A147" s="38"/>
      <c r="B147" s="39" t="s">
        <v>154</v>
      </c>
      <c r="C147" s="40"/>
      <c r="D147" s="40">
        <v>300</v>
      </c>
      <c r="E147" s="41"/>
      <c r="F147" s="42"/>
      <c r="G147" s="20"/>
    </row>
    <row r="148" spans="1:7">
      <c r="A148" s="38"/>
      <c r="B148" s="39" t="s">
        <v>155</v>
      </c>
      <c r="C148" s="40"/>
      <c r="D148" s="40">
        <v>100</v>
      </c>
      <c r="E148" s="41"/>
      <c r="F148" s="42"/>
      <c r="G148" s="20"/>
    </row>
    <row r="149" spans="1:7">
      <c r="A149" s="38"/>
      <c r="B149" s="39" t="s">
        <v>156</v>
      </c>
      <c r="C149" s="40"/>
      <c r="D149" s="40">
        <v>600</v>
      </c>
      <c r="E149" s="41"/>
      <c r="F149" s="42"/>
      <c r="G149" s="20"/>
    </row>
    <row r="150" spans="1:7">
      <c r="A150" s="38"/>
      <c r="B150" s="39" t="s">
        <v>157</v>
      </c>
      <c r="C150" s="40"/>
      <c r="D150" s="40">
        <v>1250</v>
      </c>
      <c r="E150" s="41"/>
      <c r="F150" s="42"/>
      <c r="G150" s="20"/>
    </row>
    <row r="151" spans="1:7">
      <c r="A151" s="38"/>
      <c r="B151" s="39" t="s">
        <v>158</v>
      </c>
      <c r="C151" s="40"/>
      <c r="D151" s="40">
        <v>4500</v>
      </c>
      <c r="E151" s="41"/>
      <c r="F151" s="42"/>
      <c r="G151" s="20"/>
    </row>
    <row r="152" spans="1:7">
      <c r="A152" s="38"/>
      <c r="B152" s="39" t="s">
        <v>159</v>
      </c>
      <c r="C152" s="40"/>
      <c r="D152" s="40">
        <v>3175</v>
      </c>
      <c r="E152" s="41"/>
      <c r="F152" s="42"/>
      <c r="G152" s="20"/>
    </row>
    <row r="153" spans="1:7">
      <c r="A153" s="38"/>
      <c r="B153" s="39" t="s">
        <v>160</v>
      </c>
      <c r="C153" s="40"/>
      <c r="D153" s="40">
        <v>100</v>
      </c>
      <c r="E153" s="41"/>
      <c r="F153" s="42"/>
      <c r="G153" s="20"/>
    </row>
    <row r="154" spans="1:7">
      <c r="A154" s="38"/>
      <c r="B154" s="39" t="s">
        <v>161</v>
      </c>
      <c r="C154" s="40"/>
      <c r="D154" s="40">
        <v>500</v>
      </c>
      <c r="E154" s="41"/>
      <c r="F154" s="42"/>
      <c r="G154" s="20"/>
    </row>
    <row r="155" spans="1:7">
      <c r="A155" s="38"/>
      <c r="B155" s="39" t="s">
        <v>162</v>
      </c>
      <c r="C155" s="40"/>
      <c r="D155" s="40">
        <v>100</v>
      </c>
      <c r="E155" s="41"/>
      <c r="F155" s="42"/>
      <c r="G155" s="20"/>
    </row>
    <row r="156" spans="1:7">
      <c r="A156" s="72" t="s">
        <v>163</v>
      </c>
      <c r="B156" s="35" t="s">
        <v>14</v>
      </c>
      <c r="C156" s="36">
        <v>8792</v>
      </c>
      <c r="D156" s="36">
        <f>SUM(D157:D167)</f>
        <v>12920</v>
      </c>
      <c r="E156" s="36">
        <f>D156-C156</f>
        <v>4128</v>
      </c>
      <c r="F156" s="37">
        <f>E156/C156</f>
        <v>0.46951774340309371</v>
      </c>
      <c r="G156" s="20"/>
    </row>
    <row r="157" spans="1:7">
      <c r="A157" s="38"/>
      <c r="B157" s="39" t="s">
        <v>164</v>
      </c>
      <c r="C157" s="40"/>
      <c r="D157" s="40">
        <v>1200</v>
      </c>
      <c r="E157" s="41"/>
      <c r="F157" s="42"/>
      <c r="G157" s="20"/>
    </row>
    <row r="158" spans="1:7">
      <c r="A158" s="38"/>
      <c r="B158" s="39" t="s">
        <v>165</v>
      </c>
      <c r="C158" s="40"/>
      <c r="D158" s="40">
        <v>250</v>
      </c>
      <c r="E158" s="41"/>
      <c r="F158" s="42"/>
      <c r="G158" s="20"/>
    </row>
    <row r="159" spans="1:7">
      <c r="A159" s="38"/>
      <c r="B159" s="39" t="s">
        <v>166</v>
      </c>
      <c r="C159" s="40"/>
      <c r="D159" s="40">
        <v>10050</v>
      </c>
      <c r="E159" s="41"/>
      <c r="F159" s="42"/>
      <c r="G159" s="20"/>
    </row>
    <row r="160" spans="1:7">
      <c r="A160" s="38"/>
      <c r="B160" s="39" t="s">
        <v>167</v>
      </c>
      <c r="C160" s="40"/>
      <c r="D160" s="40">
        <v>70</v>
      </c>
      <c r="E160" s="41"/>
      <c r="F160" s="42"/>
      <c r="G160" s="20"/>
    </row>
    <row r="161" spans="1:7">
      <c r="A161" s="38"/>
      <c r="B161" s="39" t="s">
        <v>168</v>
      </c>
      <c r="C161" s="40"/>
      <c r="D161" s="40">
        <v>150</v>
      </c>
      <c r="E161" s="41"/>
      <c r="F161" s="42"/>
      <c r="G161" s="20"/>
    </row>
    <row r="162" spans="1:7">
      <c r="A162" s="38"/>
      <c r="B162" s="39" t="s">
        <v>169</v>
      </c>
      <c r="C162" s="40"/>
      <c r="D162" s="40">
        <v>150</v>
      </c>
      <c r="E162" s="41"/>
      <c r="F162" s="42"/>
      <c r="G162" s="20"/>
    </row>
    <row r="163" spans="1:7">
      <c r="A163" s="38"/>
      <c r="B163" s="39" t="s">
        <v>170</v>
      </c>
      <c r="C163" s="40"/>
      <c r="D163" s="40">
        <v>150</v>
      </c>
      <c r="E163" s="41"/>
      <c r="F163" s="42"/>
      <c r="G163" s="20"/>
    </row>
    <row r="164" spans="1:7">
      <c r="A164" s="38"/>
      <c r="B164" s="39" t="s">
        <v>171</v>
      </c>
      <c r="C164" s="40"/>
      <c r="D164" s="40">
        <v>150</v>
      </c>
      <c r="E164" s="41"/>
      <c r="F164" s="42"/>
      <c r="G164" s="20"/>
    </row>
    <row r="165" spans="1:7">
      <c r="A165" s="38"/>
      <c r="B165" s="39" t="s">
        <v>172</v>
      </c>
      <c r="C165" s="40"/>
      <c r="D165" s="40">
        <v>325</v>
      </c>
      <c r="E165" s="41"/>
      <c r="F165" s="42"/>
      <c r="G165" s="20"/>
    </row>
    <row r="166" spans="1:7">
      <c r="A166" s="38"/>
      <c r="B166" s="39" t="s">
        <v>173</v>
      </c>
      <c r="C166" s="40"/>
      <c r="D166" s="40">
        <v>325</v>
      </c>
      <c r="E166" s="41"/>
      <c r="F166" s="42"/>
      <c r="G166" s="20"/>
    </row>
    <row r="167" spans="1:7">
      <c r="A167" s="38"/>
      <c r="B167" s="39" t="s">
        <v>174</v>
      </c>
      <c r="C167" s="40"/>
      <c r="D167" s="40">
        <v>100</v>
      </c>
      <c r="E167" s="41"/>
      <c r="F167" s="42"/>
      <c r="G167" s="20"/>
    </row>
    <row r="168" spans="1:7">
      <c r="A168" s="72" t="s">
        <v>175</v>
      </c>
      <c r="B168" s="35" t="s">
        <v>14</v>
      </c>
      <c r="C168" s="36">
        <v>14000</v>
      </c>
      <c r="D168" s="36">
        <f>SUM(D169:D171)</f>
        <v>25700</v>
      </c>
      <c r="E168" s="36">
        <f>D168-C168</f>
        <v>11700</v>
      </c>
      <c r="F168" s="37">
        <f>E168/C168</f>
        <v>0.83571428571428574</v>
      </c>
      <c r="G168" s="20"/>
    </row>
    <row r="169" spans="1:7">
      <c r="A169" s="38"/>
      <c r="B169" s="39" t="s">
        <v>176</v>
      </c>
      <c r="C169" s="40"/>
      <c r="D169" s="40">
        <v>12550</v>
      </c>
      <c r="E169" s="41"/>
      <c r="F169" s="42"/>
      <c r="G169" s="20"/>
    </row>
    <row r="170" spans="1:7">
      <c r="A170" s="38"/>
      <c r="B170" s="39" t="s">
        <v>177</v>
      </c>
      <c r="C170" s="40"/>
      <c r="D170" s="40">
        <v>12550</v>
      </c>
      <c r="E170" s="41"/>
      <c r="F170" s="42"/>
      <c r="G170" s="20"/>
    </row>
    <row r="171" spans="1:7">
      <c r="A171" s="38"/>
      <c r="B171" s="39" t="s">
        <v>178</v>
      </c>
      <c r="C171" s="40"/>
      <c r="D171" s="40">
        <v>600</v>
      </c>
      <c r="E171" s="41"/>
      <c r="F171" s="42"/>
      <c r="G171" s="20"/>
    </row>
    <row r="172" spans="1:7">
      <c r="A172" s="34" t="s">
        <v>179</v>
      </c>
      <c r="B172" s="23" t="s">
        <v>14</v>
      </c>
      <c r="C172" s="24">
        <v>418.46</v>
      </c>
      <c r="D172" s="24">
        <f>SUM(D173:D173)</f>
        <v>0</v>
      </c>
      <c r="E172" s="24">
        <f>D172-C172</f>
        <v>-418.46</v>
      </c>
      <c r="F172" s="25">
        <f>((D172-C172)/C172)</f>
        <v>-1</v>
      </c>
      <c r="G172" s="20"/>
    </row>
    <row r="173" spans="1:7">
      <c r="A173" s="38"/>
      <c r="B173" s="6" t="s">
        <v>64</v>
      </c>
      <c r="C173" s="26"/>
      <c r="D173" s="26">
        <v>0</v>
      </c>
      <c r="E173" s="28"/>
      <c r="F173" s="27"/>
      <c r="G173" s="20"/>
    </row>
    <row r="174" spans="1:7">
      <c r="A174" s="72" t="s">
        <v>180</v>
      </c>
      <c r="B174" s="23" t="s">
        <v>14</v>
      </c>
      <c r="C174" s="24">
        <v>2510</v>
      </c>
      <c r="D174" s="24">
        <f>SUM(D175:D180)</f>
        <v>7200</v>
      </c>
      <c r="E174" s="24">
        <f>D174-C174</f>
        <v>4690</v>
      </c>
      <c r="F174" s="25">
        <f>((D174-C174)/C174)</f>
        <v>1.8685258964143425</v>
      </c>
      <c r="G174" s="20"/>
    </row>
    <row r="175" spans="1:7">
      <c r="A175" s="38"/>
      <c r="B175" s="6" t="s">
        <v>181</v>
      </c>
      <c r="C175" s="26"/>
      <c r="D175" s="26">
        <v>1000</v>
      </c>
      <c r="E175" s="28"/>
      <c r="F175" s="27"/>
      <c r="G175" s="20"/>
    </row>
    <row r="176" spans="1:7">
      <c r="A176" s="38"/>
      <c r="B176" s="6" t="s">
        <v>182</v>
      </c>
      <c r="C176" s="26"/>
      <c r="D176" s="26">
        <v>1000</v>
      </c>
      <c r="E176" s="28"/>
      <c r="F176" s="27"/>
      <c r="G176" s="20"/>
    </row>
    <row r="177" spans="1:7">
      <c r="A177" s="38"/>
      <c r="B177" s="6" t="s">
        <v>183</v>
      </c>
      <c r="C177" s="26"/>
      <c r="D177" s="26">
        <v>750</v>
      </c>
      <c r="E177" s="28"/>
      <c r="F177" s="27"/>
      <c r="G177" s="20"/>
    </row>
    <row r="178" spans="1:7">
      <c r="A178" s="38"/>
      <c r="B178" s="6" t="s">
        <v>184</v>
      </c>
      <c r="C178" s="26"/>
      <c r="D178" s="26">
        <v>750</v>
      </c>
      <c r="E178" s="28"/>
      <c r="F178" s="27"/>
      <c r="G178" s="20"/>
    </row>
    <row r="179" spans="1:7">
      <c r="A179" s="38"/>
      <c r="B179" s="6" t="s">
        <v>185</v>
      </c>
      <c r="C179" s="26"/>
      <c r="D179" s="26">
        <v>2700</v>
      </c>
      <c r="E179" s="28"/>
      <c r="F179" s="27"/>
      <c r="G179" s="20"/>
    </row>
    <row r="180" spans="1:7">
      <c r="A180" s="38"/>
      <c r="B180" s="6" t="s">
        <v>186</v>
      </c>
      <c r="C180" s="26"/>
      <c r="D180" s="26">
        <v>1000</v>
      </c>
      <c r="E180" s="28"/>
      <c r="F180" s="27"/>
      <c r="G180" s="20"/>
    </row>
    <row r="181" spans="1:7">
      <c r="A181" s="34" t="s">
        <v>187</v>
      </c>
      <c r="B181" s="35" t="s">
        <v>14</v>
      </c>
      <c r="C181" s="36">
        <v>2100</v>
      </c>
      <c r="D181" s="36">
        <v>0</v>
      </c>
      <c r="E181" s="36">
        <f>D181-C181</f>
        <v>-2100</v>
      </c>
      <c r="F181" s="37">
        <f>E181/C181</f>
        <v>-1</v>
      </c>
      <c r="G181" s="20"/>
    </row>
    <row r="182" spans="1:7">
      <c r="A182" s="38"/>
      <c r="B182" s="39" t="s">
        <v>64</v>
      </c>
      <c r="C182" s="40"/>
      <c r="D182" s="40">
        <v>0</v>
      </c>
      <c r="E182" s="41"/>
      <c r="F182" s="42"/>
      <c r="G182" s="20"/>
    </row>
    <row r="183" spans="1:7">
      <c r="A183" s="72" t="s">
        <v>188</v>
      </c>
      <c r="B183" s="35" t="s">
        <v>14</v>
      </c>
      <c r="C183" s="36">
        <v>4005</v>
      </c>
      <c r="D183" s="36">
        <f>SUM(D184:D186)</f>
        <v>9970</v>
      </c>
      <c r="E183" s="36">
        <f>D183-C183</f>
        <v>5965</v>
      </c>
      <c r="F183" s="37">
        <f>E183/C183</f>
        <v>1.4893882646691636</v>
      </c>
      <c r="G183" s="20"/>
    </row>
    <row r="184" spans="1:7">
      <c r="A184" s="38"/>
      <c r="B184" s="39" t="s">
        <v>189</v>
      </c>
      <c r="C184" s="40"/>
      <c r="D184" s="40">
        <v>3850</v>
      </c>
      <c r="E184" s="41"/>
      <c r="F184" s="42"/>
      <c r="G184" s="20"/>
    </row>
    <row r="185" spans="1:7">
      <c r="A185" s="38"/>
      <c r="B185" s="39" t="s">
        <v>190</v>
      </c>
      <c r="C185" s="40"/>
      <c r="D185" s="40">
        <v>2770</v>
      </c>
      <c r="E185" s="41"/>
      <c r="F185" s="42"/>
      <c r="G185" s="20"/>
    </row>
    <row r="186" spans="1:7">
      <c r="A186" s="38"/>
      <c r="B186" s="39" t="s">
        <v>191</v>
      </c>
      <c r="C186" s="40"/>
      <c r="D186" s="40">
        <v>3350</v>
      </c>
      <c r="E186" s="41"/>
      <c r="F186" s="42"/>
      <c r="G186" s="20"/>
    </row>
    <row r="187" spans="1:7">
      <c r="A187" s="34" t="s">
        <v>192</v>
      </c>
      <c r="B187" s="23" t="s">
        <v>14</v>
      </c>
      <c r="C187" s="24">
        <v>168400</v>
      </c>
      <c r="D187" s="24">
        <f>SUM(D188:D200)</f>
        <v>189100</v>
      </c>
      <c r="E187" s="24">
        <f>D187-C187</f>
        <v>20700</v>
      </c>
      <c r="F187" s="25">
        <f>((D187-C187)/C187)</f>
        <v>0.12292161520190023</v>
      </c>
      <c r="G187" s="20"/>
    </row>
    <row r="188" spans="1:7">
      <c r="A188" s="38"/>
      <c r="B188" s="6" t="s">
        <v>193</v>
      </c>
      <c r="C188" s="26"/>
      <c r="D188" s="26">
        <v>8300</v>
      </c>
      <c r="E188" s="28"/>
      <c r="F188" s="27"/>
      <c r="G188" s="20"/>
    </row>
    <row r="189" spans="1:7">
      <c r="A189" s="38"/>
      <c r="B189" s="6" t="s">
        <v>194</v>
      </c>
      <c r="C189" s="26"/>
      <c r="D189" s="26">
        <v>18000</v>
      </c>
      <c r="E189" s="28"/>
      <c r="F189" s="27"/>
      <c r="G189" s="20"/>
    </row>
    <row r="190" spans="1:7">
      <c r="A190" s="38"/>
      <c r="B190" s="6" t="s">
        <v>195</v>
      </c>
      <c r="C190" s="26"/>
      <c r="D190" s="26">
        <v>10000</v>
      </c>
      <c r="E190" s="28"/>
      <c r="F190" s="27"/>
      <c r="G190" s="20"/>
    </row>
    <row r="191" spans="1:7">
      <c r="A191" s="38"/>
      <c r="B191" s="6" t="s">
        <v>196</v>
      </c>
      <c r="C191" s="26"/>
      <c r="D191" s="26">
        <v>16000</v>
      </c>
      <c r="E191" s="28"/>
      <c r="F191" s="27"/>
      <c r="G191" s="20"/>
    </row>
    <row r="192" spans="1:7">
      <c r="A192" s="38"/>
      <c r="B192" s="6" t="s">
        <v>197</v>
      </c>
      <c r="C192" s="26"/>
      <c r="D192" s="26">
        <v>15000</v>
      </c>
      <c r="E192" s="28"/>
      <c r="F192" s="27"/>
      <c r="G192" s="20"/>
    </row>
    <row r="193" spans="1:7">
      <c r="A193" s="38"/>
      <c r="B193" s="6" t="s">
        <v>198</v>
      </c>
      <c r="C193" s="26"/>
      <c r="D193" s="26">
        <v>7600</v>
      </c>
      <c r="E193" s="28"/>
      <c r="F193" s="27"/>
      <c r="G193" s="20"/>
    </row>
    <row r="194" spans="1:7">
      <c r="A194" s="38"/>
      <c r="B194" s="6" t="s">
        <v>199</v>
      </c>
      <c r="C194" s="26"/>
      <c r="D194" s="26">
        <v>21500</v>
      </c>
      <c r="E194" s="28"/>
      <c r="F194" s="27"/>
      <c r="G194" s="20"/>
    </row>
    <row r="195" spans="1:7">
      <c r="A195" s="38"/>
      <c r="B195" s="6" t="s">
        <v>200</v>
      </c>
      <c r="C195" s="26"/>
      <c r="D195" s="26">
        <v>39000</v>
      </c>
      <c r="E195" s="28"/>
      <c r="F195" s="27"/>
      <c r="G195" s="20"/>
    </row>
    <row r="196" spans="1:7">
      <c r="A196" s="38"/>
      <c r="B196" s="6" t="s">
        <v>201</v>
      </c>
      <c r="C196" s="26"/>
      <c r="D196" s="26">
        <v>11000</v>
      </c>
      <c r="E196" s="28"/>
      <c r="F196" s="27"/>
      <c r="G196" s="20"/>
    </row>
    <row r="197" spans="1:7">
      <c r="A197" s="38"/>
      <c r="B197" s="6" t="s">
        <v>202</v>
      </c>
      <c r="C197" s="26"/>
      <c r="D197" s="26">
        <v>10500</v>
      </c>
      <c r="E197" s="28"/>
      <c r="F197" s="27"/>
      <c r="G197" s="20"/>
    </row>
    <row r="198" spans="1:7">
      <c r="A198" s="38"/>
      <c r="B198" s="6" t="s">
        <v>203</v>
      </c>
      <c r="C198" s="26"/>
      <c r="D198" s="26">
        <v>9500</v>
      </c>
      <c r="E198" s="28"/>
      <c r="F198" s="27"/>
      <c r="G198" s="20"/>
    </row>
    <row r="199" spans="1:7">
      <c r="A199" s="38"/>
      <c r="B199" s="6" t="s">
        <v>204</v>
      </c>
      <c r="C199" s="26"/>
      <c r="D199" s="26">
        <v>15000</v>
      </c>
      <c r="E199" s="28"/>
      <c r="F199" s="27"/>
      <c r="G199" s="20"/>
    </row>
    <row r="200" spans="1:7">
      <c r="A200" s="38"/>
      <c r="B200" s="6" t="s">
        <v>205</v>
      </c>
      <c r="C200" s="26"/>
      <c r="D200" s="26">
        <v>7700</v>
      </c>
      <c r="E200" s="28"/>
      <c r="F200" s="27"/>
      <c r="G200" s="20"/>
    </row>
    <row r="201" spans="1:7">
      <c r="A201" s="72" t="s">
        <v>206</v>
      </c>
      <c r="B201" s="23" t="s">
        <v>14</v>
      </c>
      <c r="C201" s="24">
        <v>30076</v>
      </c>
      <c r="D201" s="24">
        <f>SUM(D202:D204)</f>
        <v>30830</v>
      </c>
      <c r="E201" s="24">
        <f>D201-C201</f>
        <v>754</v>
      </c>
      <c r="F201" s="25">
        <f>((D201-C201)/C201)</f>
        <v>2.5069823114775902E-2</v>
      </c>
      <c r="G201" s="20"/>
    </row>
    <row r="202" spans="1:7">
      <c r="A202" s="38"/>
      <c r="B202" s="6" t="s">
        <v>207</v>
      </c>
      <c r="C202" s="26"/>
      <c r="D202" s="26">
        <v>26800</v>
      </c>
      <c r="E202" s="28"/>
      <c r="F202" s="27"/>
      <c r="G202" s="20"/>
    </row>
    <row r="203" spans="1:7">
      <c r="A203" s="38"/>
      <c r="B203" s="6" t="s">
        <v>208</v>
      </c>
      <c r="C203" s="26"/>
      <c r="D203" s="26">
        <v>2730</v>
      </c>
      <c r="E203" s="28"/>
      <c r="F203" s="27"/>
      <c r="G203" s="20"/>
    </row>
    <row r="204" spans="1:7">
      <c r="A204" s="38"/>
      <c r="B204" s="6" t="s">
        <v>209</v>
      </c>
      <c r="C204" s="26"/>
      <c r="D204" s="26">
        <v>1300</v>
      </c>
      <c r="E204" s="28"/>
      <c r="F204" s="27"/>
      <c r="G204" s="20"/>
    </row>
    <row r="205" spans="1:7">
      <c r="A205" s="34" t="s">
        <v>210</v>
      </c>
      <c r="B205" s="23" t="s">
        <v>14</v>
      </c>
      <c r="C205" s="24">
        <v>20000</v>
      </c>
      <c r="D205" s="24">
        <f>SUM(D206:D208)</f>
        <v>16791.599999999999</v>
      </c>
      <c r="E205" s="24">
        <f>D205-C205</f>
        <v>-3208.4000000000015</v>
      </c>
      <c r="F205" s="25">
        <f>((D205-C205)/C205)</f>
        <v>-0.16042000000000006</v>
      </c>
      <c r="G205" s="20"/>
    </row>
    <row r="206" spans="1:7">
      <c r="A206" s="38" t="s">
        <v>211</v>
      </c>
      <c r="B206" s="6" t="s">
        <v>212</v>
      </c>
      <c r="C206" s="26"/>
      <c r="D206" s="26">
        <v>10675</v>
      </c>
      <c r="E206" s="28"/>
      <c r="F206" s="27"/>
      <c r="G206" s="20"/>
    </row>
    <row r="207" spans="1:7">
      <c r="A207" s="38"/>
      <c r="B207" s="6" t="s">
        <v>213</v>
      </c>
      <c r="C207" s="26"/>
      <c r="D207" s="26">
        <v>105</v>
      </c>
      <c r="E207" s="28"/>
      <c r="F207" s="27"/>
      <c r="G207" s="20"/>
    </row>
    <row r="208" spans="1:7">
      <c r="A208" s="38"/>
      <c r="B208" s="6" t="s">
        <v>214</v>
      </c>
      <c r="C208" s="26"/>
      <c r="D208" s="26">
        <v>6011.6</v>
      </c>
      <c r="E208" s="28"/>
      <c r="F208" s="27"/>
      <c r="G208" s="20"/>
    </row>
    <row r="209" spans="1:7">
      <c r="A209" s="72" t="s">
        <v>215</v>
      </c>
      <c r="B209" s="23" t="s">
        <v>14</v>
      </c>
      <c r="C209" s="24">
        <v>30540</v>
      </c>
      <c r="D209" s="24">
        <f>SUM(D210:D234)</f>
        <v>29919</v>
      </c>
      <c r="E209" s="24">
        <f>D209-C209</f>
        <v>-621</v>
      </c>
      <c r="F209" s="25">
        <f>((D209-C209)/C209)</f>
        <v>-2.0333988212180746E-2</v>
      </c>
      <c r="G209" s="20"/>
    </row>
    <row r="210" spans="1:7">
      <c r="A210" s="38"/>
      <c r="B210" s="6" t="s">
        <v>216</v>
      </c>
      <c r="C210" s="26"/>
      <c r="D210" s="26">
        <v>21000</v>
      </c>
      <c r="E210" s="28"/>
      <c r="F210" s="27"/>
      <c r="G210" s="20"/>
    </row>
    <row r="211" spans="1:7">
      <c r="A211" s="38"/>
      <c r="B211" s="6" t="s">
        <v>217</v>
      </c>
      <c r="C211" s="26"/>
      <c r="D211" s="26">
        <v>453</v>
      </c>
      <c r="E211" s="28"/>
      <c r="F211" s="27"/>
      <c r="G211" s="20"/>
    </row>
    <row r="212" spans="1:7">
      <c r="A212" s="38"/>
      <c r="B212" s="6" t="s">
        <v>218</v>
      </c>
      <c r="C212" s="26"/>
      <c r="D212" s="26">
        <v>453</v>
      </c>
      <c r="E212" s="28"/>
      <c r="F212" s="27"/>
      <c r="G212" s="20"/>
    </row>
    <row r="213" spans="1:7">
      <c r="A213" s="38"/>
      <c r="B213" s="6" t="s">
        <v>219</v>
      </c>
      <c r="C213" s="26"/>
      <c r="D213" s="26">
        <v>453</v>
      </c>
      <c r="E213" s="28"/>
      <c r="F213" s="27"/>
      <c r="G213" s="20"/>
    </row>
    <row r="214" spans="1:7">
      <c r="A214" s="38"/>
      <c r="B214" s="6" t="s">
        <v>220</v>
      </c>
      <c r="C214" s="26"/>
      <c r="D214" s="26">
        <v>453</v>
      </c>
      <c r="E214" s="28"/>
      <c r="F214" s="27"/>
      <c r="G214" s="20"/>
    </row>
    <row r="215" spans="1:7">
      <c r="A215" s="38"/>
      <c r="B215" s="6" t="s">
        <v>221</v>
      </c>
      <c r="C215" s="26"/>
      <c r="D215" s="26">
        <v>453</v>
      </c>
      <c r="E215" s="28"/>
      <c r="F215" s="27"/>
      <c r="G215" s="20"/>
    </row>
    <row r="216" spans="1:7">
      <c r="A216" s="38"/>
      <c r="B216" s="6" t="s">
        <v>222</v>
      </c>
      <c r="C216" s="26"/>
      <c r="D216" s="26">
        <v>453</v>
      </c>
      <c r="E216" s="28"/>
      <c r="F216" s="27"/>
      <c r="G216" s="20"/>
    </row>
    <row r="217" spans="1:7">
      <c r="A217" s="38"/>
      <c r="B217" s="6" t="s">
        <v>223</v>
      </c>
      <c r="C217" s="26"/>
      <c r="D217" s="26">
        <v>453</v>
      </c>
      <c r="E217" s="28"/>
      <c r="F217" s="27"/>
      <c r="G217" s="20"/>
    </row>
    <row r="218" spans="1:7">
      <c r="A218" s="38"/>
      <c r="B218" s="6" t="s">
        <v>224</v>
      </c>
      <c r="C218" s="26"/>
      <c r="D218" s="26">
        <v>453</v>
      </c>
      <c r="E218" s="28"/>
      <c r="F218" s="27"/>
      <c r="G218" s="20"/>
    </row>
    <row r="219" spans="1:7">
      <c r="A219" s="38"/>
      <c r="B219" s="6" t="s">
        <v>225</v>
      </c>
      <c r="C219" s="26"/>
      <c r="D219" s="26">
        <v>453</v>
      </c>
      <c r="E219" s="28"/>
      <c r="F219" s="27"/>
      <c r="G219" s="20"/>
    </row>
    <row r="220" spans="1:7">
      <c r="A220" s="38"/>
      <c r="B220" s="6" t="s">
        <v>226</v>
      </c>
      <c r="C220" s="26"/>
      <c r="D220" s="26">
        <v>453</v>
      </c>
      <c r="E220" s="28"/>
      <c r="F220" s="27"/>
      <c r="G220" s="20"/>
    </row>
    <row r="221" spans="1:7">
      <c r="A221" s="38"/>
      <c r="B221" s="6" t="s">
        <v>227</v>
      </c>
      <c r="C221" s="26"/>
      <c r="D221" s="26">
        <v>453</v>
      </c>
      <c r="E221" s="28"/>
      <c r="F221" s="27"/>
      <c r="G221" s="20"/>
    </row>
    <row r="222" spans="1:7">
      <c r="A222" s="38"/>
      <c r="B222" s="6" t="s">
        <v>228</v>
      </c>
      <c r="C222" s="26"/>
      <c r="D222" s="26">
        <v>231</v>
      </c>
      <c r="E222" s="28"/>
      <c r="F222" s="27"/>
      <c r="G222" s="20"/>
    </row>
    <row r="223" spans="1:7">
      <c r="A223" s="38"/>
      <c r="B223" s="6" t="s">
        <v>229</v>
      </c>
      <c r="C223" s="26"/>
      <c r="D223" s="26">
        <v>231</v>
      </c>
      <c r="E223" s="28"/>
      <c r="F223" s="27"/>
      <c r="G223" s="20"/>
    </row>
    <row r="224" spans="1:7">
      <c r="A224" s="38"/>
      <c r="B224" s="6" t="s">
        <v>230</v>
      </c>
      <c r="C224" s="26"/>
      <c r="D224" s="26">
        <v>200</v>
      </c>
      <c r="E224" s="28"/>
      <c r="F224" s="27"/>
      <c r="G224" s="20"/>
    </row>
    <row r="225" spans="1:7">
      <c r="A225" s="38"/>
      <c r="B225" s="6" t="s">
        <v>231</v>
      </c>
      <c r="C225" s="26"/>
      <c r="D225" s="26">
        <v>200</v>
      </c>
      <c r="E225" s="28"/>
      <c r="F225" s="27"/>
      <c r="G225" s="20"/>
    </row>
    <row r="226" spans="1:7">
      <c r="A226" s="38"/>
      <c r="B226" s="6" t="s">
        <v>31</v>
      </c>
      <c r="C226" s="26"/>
      <c r="D226" s="26">
        <v>231</v>
      </c>
      <c r="E226" s="28"/>
      <c r="F226" s="27"/>
      <c r="G226" s="20"/>
    </row>
    <row r="227" spans="1:7">
      <c r="A227" s="38"/>
      <c r="B227" s="6" t="s">
        <v>232</v>
      </c>
      <c r="C227" s="26"/>
      <c r="D227" s="26">
        <v>400</v>
      </c>
      <c r="E227" s="28"/>
      <c r="F227" s="27"/>
      <c r="G227" s="20"/>
    </row>
    <row r="228" spans="1:7">
      <c r="A228" s="38"/>
      <c r="B228" s="6" t="s">
        <v>233</v>
      </c>
      <c r="C228" s="26"/>
      <c r="D228" s="26">
        <v>400</v>
      </c>
      <c r="E228" s="28"/>
      <c r="F228" s="27"/>
      <c r="G228" s="20"/>
    </row>
    <row r="229" spans="1:7">
      <c r="A229" s="38"/>
      <c r="B229" s="6" t="s">
        <v>234</v>
      </c>
      <c r="C229" s="26"/>
      <c r="D229" s="26">
        <v>300</v>
      </c>
      <c r="E229" s="28"/>
      <c r="F229" s="27"/>
      <c r="G229" s="20"/>
    </row>
    <row r="230" spans="1:7">
      <c r="A230" s="38"/>
      <c r="B230" s="6" t="s">
        <v>143</v>
      </c>
      <c r="C230" s="26"/>
      <c r="D230" s="26">
        <v>231</v>
      </c>
      <c r="E230" s="28"/>
      <c r="F230" s="27"/>
      <c r="G230" s="20"/>
    </row>
    <row r="231" spans="1:7">
      <c r="A231" s="38"/>
      <c r="B231" s="6" t="s">
        <v>235</v>
      </c>
      <c r="C231" s="26"/>
      <c r="D231" s="26">
        <v>231</v>
      </c>
      <c r="E231" s="28"/>
      <c r="F231" s="27"/>
      <c r="G231" s="20"/>
    </row>
    <row r="232" spans="1:7">
      <c r="A232" s="38"/>
      <c r="B232" s="6" t="s">
        <v>236</v>
      </c>
      <c r="C232" s="26"/>
      <c r="D232" s="26">
        <v>300</v>
      </c>
      <c r="E232" s="28"/>
      <c r="F232" s="27"/>
      <c r="G232" s="20"/>
    </row>
    <row r="233" spans="1:7">
      <c r="A233" s="38"/>
      <c r="B233" s="6" t="s">
        <v>237</v>
      </c>
      <c r="C233" s="26"/>
      <c r="D233" s="26">
        <v>750</v>
      </c>
      <c r="E233" s="28"/>
      <c r="F233" s="27"/>
      <c r="G233" s="20"/>
    </row>
    <row r="234" spans="1:7">
      <c r="A234" s="38"/>
      <c r="B234" s="6" t="s">
        <v>238</v>
      </c>
      <c r="C234" s="26"/>
      <c r="D234" s="26">
        <v>231</v>
      </c>
      <c r="E234" s="28"/>
      <c r="F234" s="27"/>
      <c r="G234" s="20"/>
    </row>
    <row r="235" spans="1:7">
      <c r="A235" s="34" t="s">
        <v>239</v>
      </c>
      <c r="B235" s="23" t="s">
        <v>14</v>
      </c>
      <c r="C235" s="24">
        <v>5000</v>
      </c>
      <c r="D235" s="24">
        <f>SUM(D236:D236)</f>
        <v>0</v>
      </c>
      <c r="E235" s="24">
        <f>D235-C235</f>
        <v>-5000</v>
      </c>
      <c r="F235" s="25">
        <f>((D235-C235)/C235)</f>
        <v>-1</v>
      </c>
      <c r="G235" s="20"/>
    </row>
    <row r="236" spans="1:7">
      <c r="A236" s="38"/>
      <c r="B236" s="6" t="s">
        <v>64</v>
      </c>
      <c r="C236" s="26"/>
      <c r="D236" s="26">
        <v>0</v>
      </c>
      <c r="E236" s="28"/>
      <c r="F236" s="27"/>
      <c r="G236" s="20"/>
    </row>
    <row r="237" spans="1:7">
      <c r="A237" s="34" t="s">
        <v>240</v>
      </c>
      <c r="B237" s="35" t="s">
        <v>14</v>
      </c>
      <c r="C237" s="36">
        <v>6030</v>
      </c>
      <c r="D237" s="36">
        <f>SUM(D238:D242)</f>
        <v>18030</v>
      </c>
      <c r="E237" s="36">
        <f>D237-C237</f>
        <v>12000</v>
      </c>
      <c r="F237" s="37">
        <f>E237/C237</f>
        <v>1.9900497512437811</v>
      </c>
      <c r="G237" s="20"/>
    </row>
    <row r="238" spans="1:7">
      <c r="A238" s="38"/>
      <c r="B238" s="39" t="s">
        <v>241</v>
      </c>
      <c r="C238" s="40"/>
      <c r="D238" s="40">
        <v>330</v>
      </c>
      <c r="E238" s="41"/>
      <c r="F238" s="42"/>
      <c r="G238" s="20"/>
    </row>
    <row r="239" spans="1:7">
      <c r="A239" s="38"/>
      <c r="B239" s="39" t="s">
        <v>242</v>
      </c>
      <c r="C239" s="40"/>
      <c r="D239" s="40">
        <v>16100</v>
      </c>
      <c r="E239" s="41"/>
      <c r="F239" s="42"/>
      <c r="G239" s="20"/>
    </row>
    <row r="240" spans="1:7">
      <c r="A240" s="38"/>
      <c r="B240" s="39" t="s">
        <v>243</v>
      </c>
      <c r="C240" s="40"/>
      <c r="D240" s="40">
        <v>250</v>
      </c>
      <c r="E240" s="41"/>
      <c r="F240" s="42"/>
      <c r="G240" s="20"/>
    </row>
    <row r="241" spans="1:7">
      <c r="A241" s="38"/>
      <c r="B241" s="39" t="s">
        <v>244</v>
      </c>
      <c r="C241" s="40"/>
      <c r="D241" s="40">
        <v>850</v>
      </c>
      <c r="E241" s="41"/>
      <c r="F241" s="42"/>
      <c r="G241" s="20"/>
    </row>
    <row r="242" spans="1:7">
      <c r="A242" s="38"/>
      <c r="B242" s="39" t="s">
        <v>245</v>
      </c>
      <c r="C242" s="40"/>
      <c r="D242" s="40">
        <v>500</v>
      </c>
      <c r="E242" s="41"/>
      <c r="F242" s="42"/>
      <c r="G242" s="20"/>
    </row>
    <row r="243" spans="1:7">
      <c r="A243" s="34" t="s">
        <v>246</v>
      </c>
      <c r="B243" s="35" t="s">
        <v>14</v>
      </c>
      <c r="C243" s="36">
        <v>2700</v>
      </c>
      <c r="D243" s="36">
        <v>0</v>
      </c>
      <c r="E243" s="36">
        <f>D243-C243</f>
        <v>-2700</v>
      </c>
      <c r="F243" s="37">
        <f>E243/C243</f>
        <v>-1</v>
      </c>
      <c r="G243" s="20"/>
    </row>
    <row r="244" spans="1:7">
      <c r="A244" s="38"/>
      <c r="B244" s="39" t="s">
        <v>64</v>
      </c>
      <c r="C244" s="40"/>
      <c r="D244" s="40">
        <v>0</v>
      </c>
      <c r="E244" s="41"/>
      <c r="F244" s="42"/>
      <c r="G244" s="20"/>
    </row>
    <row r="245" spans="1:7">
      <c r="A245" s="34" t="s">
        <v>247</v>
      </c>
      <c r="B245" s="35" t="s">
        <v>14</v>
      </c>
      <c r="C245" s="36">
        <v>1475</v>
      </c>
      <c r="D245" s="36">
        <f>SUM(D246:D249)</f>
        <v>1460</v>
      </c>
      <c r="E245" s="36">
        <f>D245-C245</f>
        <v>-15</v>
      </c>
      <c r="F245" s="37">
        <f>E245/C245</f>
        <v>-1.0169491525423728E-2</v>
      </c>
      <c r="G245" s="20"/>
    </row>
    <row r="246" spans="1:7">
      <c r="A246" s="38"/>
      <c r="B246" s="39" t="s">
        <v>248</v>
      </c>
      <c r="C246" s="40"/>
      <c r="D246" s="40">
        <v>550</v>
      </c>
      <c r="E246" s="41"/>
      <c r="F246" s="42"/>
      <c r="G246" s="20"/>
    </row>
    <row r="247" spans="1:7">
      <c r="A247" s="38"/>
      <c r="B247" s="39" t="s">
        <v>62</v>
      </c>
      <c r="C247" s="40"/>
      <c r="D247" s="40">
        <v>400</v>
      </c>
      <c r="E247" s="41"/>
      <c r="F247" s="42"/>
      <c r="G247" s="20"/>
    </row>
    <row r="248" spans="1:7">
      <c r="A248" s="38"/>
      <c r="B248" s="39" t="s">
        <v>249</v>
      </c>
      <c r="C248" s="40"/>
      <c r="D248" s="40">
        <v>130</v>
      </c>
      <c r="E248" s="41"/>
      <c r="F248" s="42"/>
      <c r="G248" s="20"/>
    </row>
    <row r="249" spans="1:7">
      <c r="A249" s="38"/>
      <c r="B249" s="39" t="s">
        <v>250</v>
      </c>
      <c r="C249" s="40"/>
      <c r="D249" s="40">
        <v>380</v>
      </c>
      <c r="E249" s="41"/>
      <c r="F249" s="42"/>
      <c r="G249" s="20"/>
    </row>
    <row r="250" spans="1:7">
      <c r="A250" s="72" t="s">
        <v>251</v>
      </c>
      <c r="B250" s="35" t="s">
        <v>14</v>
      </c>
      <c r="C250" s="36">
        <v>7023.1</v>
      </c>
      <c r="D250" s="36">
        <f>SUM(D251:D256)</f>
        <v>10320</v>
      </c>
      <c r="E250" s="36">
        <f>D250-C250</f>
        <v>3296.8999999999996</v>
      </c>
      <c r="F250" s="37">
        <f>E250/C250</f>
        <v>0.46943657359285779</v>
      </c>
      <c r="G250" s="20"/>
    </row>
    <row r="251" spans="1:7">
      <c r="A251" s="38"/>
      <c r="B251" s="39" t="s">
        <v>252</v>
      </c>
      <c r="C251" s="40"/>
      <c r="D251" s="40">
        <v>2360</v>
      </c>
      <c r="E251" s="41"/>
      <c r="F251" s="42"/>
      <c r="G251" s="20"/>
    </row>
    <row r="252" spans="1:7">
      <c r="A252" s="38"/>
      <c r="B252" s="39" t="s">
        <v>253</v>
      </c>
      <c r="C252" s="40"/>
      <c r="D252" s="40">
        <v>2800</v>
      </c>
      <c r="E252" s="41"/>
      <c r="F252" s="42"/>
      <c r="G252" s="20"/>
    </row>
    <row r="253" spans="1:7">
      <c r="A253" s="38"/>
      <c r="B253" s="39" t="s">
        <v>254</v>
      </c>
      <c r="C253" s="40"/>
      <c r="D253" s="40">
        <v>2300</v>
      </c>
      <c r="E253" s="41"/>
      <c r="F253" s="42"/>
      <c r="G253" s="20"/>
    </row>
    <row r="254" spans="1:7">
      <c r="A254" s="38"/>
      <c r="B254" s="39" t="s">
        <v>255</v>
      </c>
      <c r="C254" s="40"/>
      <c r="D254" s="40">
        <v>60</v>
      </c>
      <c r="E254" s="41"/>
      <c r="F254" s="42"/>
      <c r="G254" s="20"/>
    </row>
    <row r="255" spans="1:7">
      <c r="A255" s="38"/>
      <c r="B255" s="39" t="s">
        <v>256</v>
      </c>
      <c r="C255" s="40"/>
      <c r="D255" s="40">
        <v>1000</v>
      </c>
      <c r="E255" s="41"/>
      <c r="F255" s="42"/>
      <c r="G255" s="20"/>
    </row>
    <row r="256" spans="1:7">
      <c r="A256" s="38"/>
      <c r="B256" s="39" t="s">
        <v>257</v>
      </c>
      <c r="C256" s="40"/>
      <c r="D256" s="40">
        <v>1800</v>
      </c>
      <c r="E256" s="41"/>
      <c r="F256" s="42"/>
      <c r="G256" s="20"/>
    </row>
    <row r="257" spans="1:7">
      <c r="A257" s="72" t="s">
        <v>258</v>
      </c>
      <c r="B257" s="35" t="s">
        <v>14</v>
      </c>
      <c r="C257" s="36">
        <v>7000</v>
      </c>
      <c r="D257" s="36">
        <f>SUM(D258:D260)</f>
        <v>7200</v>
      </c>
      <c r="E257" s="36">
        <f>D257-C257</f>
        <v>200</v>
      </c>
      <c r="F257" s="37">
        <f>E257/C257</f>
        <v>2.8571428571428571E-2</v>
      </c>
      <c r="G257" s="20"/>
    </row>
    <row r="258" spans="1:7">
      <c r="A258" s="38"/>
      <c r="B258" s="39" t="s">
        <v>259</v>
      </c>
      <c r="C258" s="40"/>
      <c r="D258" s="40">
        <v>2200</v>
      </c>
      <c r="E258" s="41"/>
      <c r="F258" s="42"/>
      <c r="G258" s="20"/>
    </row>
    <row r="259" spans="1:7">
      <c r="A259" s="38"/>
      <c r="B259" s="39" t="s">
        <v>260</v>
      </c>
      <c r="C259" s="40"/>
      <c r="D259" s="40">
        <v>4500</v>
      </c>
      <c r="E259" s="41"/>
      <c r="F259" s="42"/>
      <c r="G259" s="20"/>
    </row>
    <row r="260" spans="1:7">
      <c r="A260" s="38"/>
      <c r="B260" s="39" t="s">
        <v>61</v>
      </c>
      <c r="C260" s="40"/>
      <c r="D260" s="40">
        <v>500</v>
      </c>
      <c r="E260" s="41"/>
      <c r="F260" s="42"/>
      <c r="G260" s="20"/>
    </row>
    <row r="261" spans="1:7">
      <c r="A261" s="34" t="s">
        <v>261</v>
      </c>
      <c r="B261" s="35" t="s">
        <v>14</v>
      </c>
      <c r="C261" s="36">
        <v>10500</v>
      </c>
      <c r="D261" s="36">
        <f>SUM(D262:D279)</f>
        <v>13090</v>
      </c>
      <c r="E261" s="36">
        <f>D261-C261</f>
        <v>2590</v>
      </c>
      <c r="F261" s="37">
        <f>E261/C261</f>
        <v>0.24666666666666667</v>
      </c>
      <c r="G261" s="20"/>
    </row>
    <row r="262" spans="1:7">
      <c r="A262" s="38"/>
      <c r="B262" s="39" t="s">
        <v>262</v>
      </c>
      <c r="C262" s="40"/>
      <c r="D262" s="40">
        <v>160</v>
      </c>
      <c r="E262" s="41"/>
      <c r="F262" s="42"/>
      <c r="G262" s="20"/>
    </row>
    <row r="263" spans="1:7">
      <c r="A263" s="38"/>
      <c r="B263" s="39" t="s">
        <v>263</v>
      </c>
      <c r="C263" s="40"/>
      <c r="D263" s="40">
        <v>250</v>
      </c>
      <c r="E263" s="41"/>
      <c r="F263" s="42"/>
      <c r="G263" s="20"/>
    </row>
    <row r="264" spans="1:7">
      <c r="A264" s="38"/>
      <c r="B264" s="39" t="s">
        <v>264</v>
      </c>
      <c r="C264" s="40"/>
      <c r="D264" s="40">
        <v>310</v>
      </c>
      <c r="E264" s="41"/>
      <c r="F264" s="42"/>
      <c r="G264" s="20"/>
    </row>
    <row r="265" spans="1:7">
      <c r="A265" s="38"/>
      <c r="B265" s="39" t="s">
        <v>265</v>
      </c>
      <c r="C265" s="40"/>
      <c r="D265" s="40">
        <v>500</v>
      </c>
      <c r="E265" s="41"/>
      <c r="F265" s="42"/>
      <c r="G265" s="20"/>
    </row>
    <row r="266" spans="1:7">
      <c r="A266" s="38"/>
      <c r="B266" s="39" t="s">
        <v>266</v>
      </c>
      <c r="C266" s="40"/>
      <c r="D266" s="40">
        <v>1000</v>
      </c>
      <c r="E266" s="41"/>
      <c r="F266" s="42"/>
      <c r="G266" s="20"/>
    </row>
    <row r="267" spans="1:7">
      <c r="A267" s="38"/>
      <c r="B267" s="39" t="s">
        <v>267</v>
      </c>
      <c r="C267" s="40"/>
      <c r="D267" s="40">
        <v>310</v>
      </c>
      <c r="E267" s="41"/>
      <c r="F267" s="42"/>
      <c r="G267" s="20"/>
    </row>
    <row r="268" spans="1:7">
      <c r="A268" s="38"/>
      <c r="B268" s="39" t="s">
        <v>268</v>
      </c>
      <c r="C268" s="40"/>
      <c r="D268" s="40">
        <v>2570</v>
      </c>
      <c r="E268" s="41"/>
      <c r="F268" s="42"/>
      <c r="G268" s="20"/>
    </row>
    <row r="269" spans="1:7">
      <c r="A269" s="38"/>
      <c r="B269" s="39" t="s">
        <v>269</v>
      </c>
      <c r="C269" s="40"/>
      <c r="D269" s="40">
        <v>240</v>
      </c>
      <c r="E269" s="41"/>
      <c r="F269" s="42"/>
      <c r="G269" s="20"/>
    </row>
    <row r="270" spans="1:7">
      <c r="A270" s="38"/>
      <c r="B270" s="39" t="s">
        <v>270</v>
      </c>
      <c r="C270" s="40"/>
      <c r="D270" s="40">
        <v>320</v>
      </c>
      <c r="E270" s="41"/>
      <c r="F270" s="42"/>
      <c r="G270" s="20"/>
    </row>
    <row r="271" spans="1:7">
      <c r="A271" s="38"/>
      <c r="B271" s="39" t="s">
        <v>271</v>
      </c>
      <c r="C271" s="40"/>
      <c r="D271" s="40">
        <v>1700</v>
      </c>
      <c r="E271" s="41"/>
      <c r="F271" s="42"/>
      <c r="G271" s="20"/>
    </row>
    <row r="272" spans="1:7">
      <c r="A272" s="38"/>
      <c r="B272" s="39" t="s">
        <v>272</v>
      </c>
      <c r="C272" s="40"/>
      <c r="D272" s="40">
        <v>500</v>
      </c>
      <c r="E272" s="41"/>
      <c r="F272" s="42"/>
      <c r="G272" s="20"/>
    </row>
    <row r="273" spans="1:7">
      <c r="A273" s="38"/>
      <c r="B273" s="39" t="s">
        <v>273</v>
      </c>
      <c r="C273" s="40"/>
      <c r="D273" s="40">
        <v>1570</v>
      </c>
      <c r="E273" s="41"/>
      <c r="F273" s="42"/>
      <c r="G273" s="20"/>
    </row>
    <row r="274" spans="1:7">
      <c r="A274" s="38"/>
      <c r="B274" s="39" t="s">
        <v>141</v>
      </c>
      <c r="C274" s="40"/>
      <c r="D274" s="40">
        <v>2020</v>
      </c>
      <c r="E274" s="41"/>
      <c r="F274" s="42"/>
      <c r="G274" s="20"/>
    </row>
    <row r="275" spans="1:7">
      <c r="A275" s="38"/>
      <c r="B275" s="39" t="s">
        <v>274</v>
      </c>
      <c r="C275" s="40"/>
      <c r="D275" s="40">
        <v>250</v>
      </c>
      <c r="E275" s="41"/>
      <c r="F275" s="42"/>
      <c r="G275" s="20"/>
    </row>
    <row r="276" spans="1:7">
      <c r="A276" s="38"/>
      <c r="B276" s="39" t="s">
        <v>275</v>
      </c>
      <c r="C276" s="40"/>
      <c r="D276" s="40">
        <v>310</v>
      </c>
      <c r="E276" s="41"/>
      <c r="F276" s="42"/>
      <c r="G276" s="20"/>
    </row>
    <row r="277" spans="1:7">
      <c r="A277" s="38"/>
      <c r="B277" s="39" t="s">
        <v>276</v>
      </c>
      <c r="C277" s="40"/>
      <c r="D277" s="40">
        <v>550</v>
      </c>
      <c r="E277" s="41"/>
      <c r="F277" s="42"/>
      <c r="G277" s="20"/>
    </row>
    <row r="278" spans="1:7">
      <c r="A278" s="38"/>
      <c r="B278" s="39" t="s">
        <v>277</v>
      </c>
      <c r="C278" s="40"/>
      <c r="D278" s="40">
        <v>30</v>
      </c>
      <c r="E278" s="41"/>
      <c r="F278" s="42"/>
      <c r="G278" s="20"/>
    </row>
    <row r="279" spans="1:7">
      <c r="A279" s="38"/>
      <c r="B279" s="39" t="s">
        <v>278</v>
      </c>
      <c r="C279" s="40"/>
      <c r="D279" s="40">
        <v>500</v>
      </c>
      <c r="E279" s="41"/>
      <c r="F279" s="42"/>
      <c r="G279" s="20"/>
    </row>
    <row r="280" spans="1:7">
      <c r="A280" s="34" t="s">
        <v>279</v>
      </c>
      <c r="B280" s="35" t="s">
        <v>14</v>
      </c>
      <c r="C280" s="36">
        <v>3160</v>
      </c>
      <c r="D280" s="36">
        <f>SUM(D281:D285)</f>
        <v>3320</v>
      </c>
      <c r="E280" s="36">
        <f>D280-C280</f>
        <v>160</v>
      </c>
      <c r="F280" s="37">
        <f>E280/C280</f>
        <v>5.0632911392405063E-2</v>
      </c>
      <c r="G280" s="20"/>
    </row>
    <row r="281" spans="1:7">
      <c r="A281" s="38"/>
      <c r="B281" s="39" t="s">
        <v>280</v>
      </c>
      <c r="C281" s="40"/>
      <c r="D281" s="40">
        <v>1000</v>
      </c>
      <c r="E281" s="41"/>
      <c r="F281" s="42"/>
      <c r="G281" s="20"/>
    </row>
    <row r="282" spans="1:7">
      <c r="A282" s="38"/>
      <c r="B282" s="39" t="s">
        <v>281</v>
      </c>
      <c r="C282" s="40"/>
      <c r="D282" s="40">
        <v>320</v>
      </c>
      <c r="E282" s="41"/>
      <c r="F282" s="42"/>
      <c r="G282" s="20"/>
    </row>
    <row r="283" spans="1:7">
      <c r="A283" s="38"/>
      <c r="B283" s="39" t="s">
        <v>282</v>
      </c>
      <c r="C283" s="40"/>
      <c r="D283" s="40">
        <v>200</v>
      </c>
      <c r="E283" s="41"/>
      <c r="F283" s="42"/>
      <c r="G283" s="20"/>
    </row>
    <row r="284" spans="1:7">
      <c r="A284" s="38"/>
      <c r="B284" s="39" t="s">
        <v>283</v>
      </c>
      <c r="C284" s="40"/>
      <c r="D284" s="40">
        <v>800</v>
      </c>
      <c r="E284" s="41"/>
      <c r="F284" s="42"/>
      <c r="G284" s="20"/>
    </row>
    <row r="285" spans="1:7">
      <c r="A285" s="38"/>
      <c r="B285" s="39" t="s">
        <v>284</v>
      </c>
      <c r="C285" s="40"/>
      <c r="D285" s="40">
        <v>1000</v>
      </c>
      <c r="E285" s="41"/>
      <c r="F285" s="42"/>
      <c r="G285" s="20"/>
    </row>
    <row r="286" spans="1:7">
      <c r="A286" s="34" t="s">
        <v>285</v>
      </c>
      <c r="B286" s="35" t="s">
        <v>14</v>
      </c>
      <c r="C286" s="36">
        <v>11000</v>
      </c>
      <c r="D286" s="36">
        <f>SUM(D287:D290)</f>
        <v>11520</v>
      </c>
      <c r="E286" s="36">
        <f>D286-C286</f>
        <v>520</v>
      </c>
      <c r="F286" s="37">
        <f>E286/C286</f>
        <v>4.7272727272727272E-2</v>
      </c>
      <c r="G286" s="20"/>
    </row>
    <row r="287" spans="1:7">
      <c r="A287" s="38"/>
      <c r="B287" s="39" t="s">
        <v>286</v>
      </c>
      <c r="C287" s="40"/>
      <c r="D287" s="40">
        <v>2125</v>
      </c>
      <c r="E287" s="41"/>
      <c r="F287" s="42"/>
      <c r="G287" s="20"/>
    </row>
    <row r="288" spans="1:7">
      <c r="A288" s="38"/>
      <c r="B288" s="39" t="s">
        <v>287</v>
      </c>
      <c r="C288" s="40"/>
      <c r="D288" s="40">
        <v>1350</v>
      </c>
      <c r="E288" s="41"/>
      <c r="F288" s="42"/>
      <c r="G288" s="20"/>
    </row>
    <row r="289" spans="1:7">
      <c r="A289" s="38"/>
      <c r="B289" s="39" t="s">
        <v>288</v>
      </c>
      <c r="C289" s="40"/>
      <c r="D289" s="40">
        <v>8000</v>
      </c>
      <c r="E289" s="41"/>
      <c r="F289" s="42"/>
      <c r="G289" s="20"/>
    </row>
    <row r="290" spans="1:7">
      <c r="A290" s="38"/>
      <c r="B290" s="39" t="s">
        <v>289</v>
      </c>
      <c r="C290" s="40"/>
      <c r="D290" s="40">
        <v>45</v>
      </c>
      <c r="E290" s="41"/>
      <c r="F290" s="42"/>
      <c r="G290" s="20"/>
    </row>
    <row r="291" spans="1:7">
      <c r="A291" s="22" t="s">
        <v>290</v>
      </c>
      <c r="B291" s="23" t="s">
        <v>14</v>
      </c>
      <c r="C291" s="24">
        <v>74653</v>
      </c>
      <c r="D291" s="24">
        <f>SUM(D292:D299)</f>
        <v>78093</v>
      </c>
      <c r="E291" s="24">
        <f>D291-C291</f>
        <v>3440</v>
      </c>
      <c r="F291" s="25">
        <f>((D291-C291)/C291)</f>
        <v>4.6079862832036224E-2</v>
      </c>
      <c r="G291" s="20"/>
    </row>
    <row r="292" spans="1:7">
      <c r="A292" s="6"/>
      <c r="B292" s="6" t="s">
        <v>291</v>
      </c>
      <c r="C292" s="26"/>
      <c r="D292" s="26">
        <v>1850</v>
      </c>
      <c r="E292" s="28"/>
      <c r="F292" s="27"/>
      <c r="G292" s="20"/>
    </row>
    <row r="293" spans="1:7">
      <c r="A293" s="6"/>
      <c r="B293" s="6" t="s">
        <v>292</v>
      </c>
      <c r="C293" s="26"/>
      <c r="D293" s="26">
        <v>2048</v>
      </c>
      <c r="E293" s="28"/>
      <c r="F293" s="27"/>
      <c r="G293" s="20"/>
    </row>
    <row r="294" spans="1:7">
      <c r="A294" s="6"/>
      <c r="B294" s="6" t="s">
        <v>293</v>
      </c>
      <c r="C294" s="26"/>
      <c r="D294" s="26">
        <v>9925</v>
      </c>
      <c r="E294" s="28"/>
      <c r="F294" s="27"/>
      <c r="G294" s="20"/>
    </row>
    <row r="295" spans="1:7">
      <c r="A295" s="38"/>
      <c r="B295" s="39" t="s">
        <v>294</v>
      </c>
      <c r="C295" s="40"/>
      <c r="D295" s="40">
        <v>520</v>
      </c>
      <c r="E295" s="41"/>
      <c r="F295" s="42"/>
      <c r="G295" s="20"/>
    </row>
    <row r="296" spans="1:7">
      <c r="A296" s="38"/>
      <c r="B296" s="39" t="s">
        <v>295</v>
      </c>
      <c r="C296" s="40"/>
      <c r="D296" s="40">
        <v>3760</v>
      </c>
      <c r="E296" s="41"/>
      <c r="F296" s="42"/>
      <c r="G296" s="20"/>
    </row>
    <row r="297" spans="1:7">
      <c r="A297" s="38"/>
      <c r="B297" s="39" t="s">
        <v>296</v>
      </c>
      <c r="C297" s="40"/>
      <c r="D297" s="40">
        <v>550</v>
      </c>
      <c r="E297" s="41"/>
      <c r="F297" s="42"/>
      <c r="G297" s="20"/>
    </row>
    <row r="298" spans="1:7">
      <c r="A298" s="38"/>
      <c r="B298" s="39" t="s">
        <v>297</v>
      </c>
      <c r="C298" s="40"/>
      <c r="D298" s="40">
        <v>56000</v>
      </c>
      <c r="E298" s="41"/>
      <c r="F298" s="42"/>
      <c r="G298" s="20"/>
    </row>
    <row r="299" spans="1:7">
      <c r="A299" s="38"/>
      <c r="B299" s="39" t="s">
        <v>298</v>
      </c>
      <c r="C299" s="40"/>
      <c r="D299" s="40">
        <v>3440</v>
      </c>
      <c r="E299" s="41"/>
      <c r="F299" s="42"/>
      <c r="G299" s="20"/>
    </row>
    <row r="300" spans="1:7">
      <c r="A300" s="34" t="s">
        <v>299</v>
      </c>
      <c r="B300" s="35" t="s">
        <v>14</v>
      </c>
      <c r="C300" s="36">
        <v>9856</v>
      </c>
      <c r="D300" s="36">
        <f>SUM(D301:D307)</f>
        <v>10154</v>
      </c>
      <c r="E300" s="36">
        <f>D300-C300</f>
        <v>298</v>
      </c>
      <c r="F300" s="37">
        <f>E300/C300</f>
        <v>3.0235389610389612E-2</v>
      </c>
      <c r="G300" s="20"/>
    </row>
    <row r="301" spans="1:7">
      <c r="A301" s="38"/>
      <c r="B301" s="39" t="s">
        <v>300</v>
      </c>
      <c r="C301" s="40"/>
      <c r="D301" s="40">
        <v>3140</v>
      </c>
      <c r="E301" s="41"/>
      <c r="F301" s="42"/>
      <c r="G301" s="20"/>
    </row>
    <row r="302" spans="1:7">
      <c r="A302" s="38"/>
      <c r="B302" s="39" t="s">
        <v>301</v>
      </c>
      <c r="C302" s="40"/>
      <c r="D302" s="40">
        <v>1850</v>
      </c>
      <c r="E302" s="41"/>
      <c r="F302" s="42"/>
      <c r="G302" s="20"/>
    </row>
    <row r="303" spans="1:7">
      <c r="A303" s="38"/>
      <c r="B303" s="39" t="s">
        <v>302</v>
      </c>
      <c r="C303" s="40"/>
      <c r="D303" s="40">
        <v>1800</v>
      </c>
      <c r="E303" s="41"/>
      <c r="F303" s="42"/>
      <c r="G303" s="20"/>
    </row>
    <row r="304" spans="1:7">
      <c r="A304" s="38"/>
      <c r="B304" s="39" t="s">
        <v>303</v>
      </c>
      <c r="C304" s="40"/>
      <c r="D304" s="40">
        <v>725</v>
      </c>
      <c r="E304" s="41"/>
      <c r="F304" s="42"/>
      <c r="G304" s="20"/>
    </row>
    <row r="305" spans="1:7">
      <c r="A305" s="38"/>
      <c r="B305" s="39" t="s">
        <v>141</v>
      </c>
      <c r="C305" s="40"/>
      <c r="D305" s="40">
        <v>750</v>
      </c>
      <c r="E305" s="41"/>
      <c r="F305" s="42"/>
      <c r="G305" s="20"/>
    </row>
    <row r="306" spans="1:7">
      <c r="A306" s="38"/>
      <c r="B306" s="39" t="s">
        <v>304</v>
      </c>
      <c r="C306" s="40"/>
      <c r="D306" s="40">
        <v>389</v>
      </c>
      <c r="E306" s="41"/>
      <c r="F306" s="42"/>
      <c r="G306" s="20"/>
    </row>
    <row r="307" spans="1:7">
      <c r="A307" s="38"/>
      <c r="B307" s="39" t="s">
        <v>305</v>
      </c>
      <c r="C307" s="40"/>
      <c r="D307" s="40">
        <v>1500</v>
      </c>
      <c r="E307" s="41"/>
      <c r="F307" s="42"/>
      <c r="G307" s="20"/>
    </row>
    <row r="308" spans="1:7">
      <c r="A308" s="34" t="s">
        <v>306</v>
      </c>
      <c r="B308" s="35" t="s">
        <v>14</v>
      </c>
      <c r="C308" s="36">
        <v>7520</v>
      </c>
      <c r="D308" s="36">
        <v>0</v>
      </c>
      <c r="E308" s="36">
        <f>D308-C308</f>
        <v>-7520</v>
      </c>
      <c r="F308" s="37">
        <f>E308/C308</f>
        <v>-1</v>
      </c>
      <c r="G308" s="20"/>
    </row>
    <row r="309" spans="1:7">
      <c r="A309" s="38"/>
      <c r="B309" s="39" t="s">
        <v>307</v>
      </c>
      <c r="C309" s="40"/>
      <c r="D309" s="40">
        <v>0</v>
      </c>
      <c r="E309" s="41"/>
      <c r="F309" s="42"/>
      <c r="G309" s="20"/>
    </row>
    <row r="310" spans="1:7">
      <c r="A310" s="72" t="s">
        <v>308</v>
      </c>
      <c r="B310" s="35" t="s">
        <v>14</v>
      </c>
      <c r="C310" s="36">
        <v>2950</v>
      </c>
      <c r="D310" s="36">
        <f>SUM(D311:D313)</f>
        <v>10233.99</v>
      </c>
      <c r="E310" s="36">
        <f>D310-C310</f>
        <v>7283.99</v>
      </c>
      <c r="F310" s="37">
        <f>E310/C310</f>
        <v>2.4691491525423728</v>
      </c>
      <c r="G310" s="20"/>
    </row>
    <row r="311" spans="1:7">
      <c r="A311" s="38"/>
      <c r="B311" s="39" t="s">
        <v>309</v>
      </c>
      <c r="C311" s="40"/>
      <c r="D311" s="40">
        <v>3267</v>
      </c>
      <c r="E311" s="41"/>
      <c r="F311" s="42"/>
      <c r="G311" s="20"/>
    </row>
    <row r="312" spans="1:7">
      <c r="A312" s="38"/>
      <c r="B312" s="39" t="s">
        <v>310</v>
      </c>
      <c r="C312" s="40"/>
      <c r="D312" s="40">
        <v>6895</v>
      </c>
      <c r="E312" s="41"/>
      <c r="F312" s="42"/>
      <c r="G312" s="20"/>
    </row>
    <row r="313" spans="1:7">
      <c r="A313" s="38"/>
      <c r="B313" s="39" t="s">
        <v>311</v>
      </c>
      <c r="C313" s="40"/>
      <c r="D313" s="40">
        <v>71.989999999999995</v>
      </c>
      <c r="E313" s="41"/>
      <c r="F313" s="42"/>
      <c r="G313" s="20"/>
    </row>
    <row r="314" spans="1:7">
      <c r="A314" s="34" t="s">
        <v>312</v>
      </c>
      <c r="B314" s="35" t="s">
        <v>14</v>
      </c>
      <c r="C314" s="36">
        <v>13275</v>
      </c>
      <c r="D314" s="36">
        <f>SUM(D315:D317)</f>
        <v>15600</v>
      </c>
      <c r="E314" s="36">
        <f>D314-C314</f>
        <v>2325</v>
      </c>
      <c r="F314" s="37">
        <f>(D314-C314)/C314</f>
        <v>0.1751412429378531</v>
      </c>
      <c r="G314" s="20"/>
    </row>
    <row r="315" spans="1:7">
      <c r="A315" s="38"/>
      <c r="B315" s="39" t="s">
        <v>313</v>
      </c>
      <c r="C315" s="40"/>
      <c r="D315" s="40">
        <v>7500</v>
      </c>
      <c r="E315" s="41"/>
      <c r="F315" s="42"/>
      <c r="G315" s="20"/>
    </row>
    <row r="316" spans="1:7">
      <c r="A316" s="38"/>
      <c r="B316" s="39" t="s">
        <v>314</v>
      </c>
      <c r="C316" s="40"/>
      <c r="D316" s="40">
        <v>7500</v>
      </c>
      <c r="E316" s="41"/>
      <c r="F316" s="42"/>
      <c r="G316" s="20"/>
    </row>
    <row r="317" spans="1:7">
      <c r="A317" s="38"/>
      <c r="B317" s="39" t="s">
        <v>315</v>
      </c>
      <c r="C317" s="40"/>
      <c r="D317" s="40">
        <v>600</v>
      </c>
      <c r="E317" s="41"/>
      <c r="F317" s="42"/>
      <c r="G317" s="20"/>
    </row>
    <row r="318" spans="1:7">
      <c r="A318" s="34" t="s">
        <v>316</v>
      </c>
      <c r="B318" s="35" t="s">
        <v>14</v>
      </c>
      <c r="C318" s="36">
        <v>16647.900000000001</v>
      </c>
      <c r="D318" s="36">
        <f>SUM(D319:D349)</f>
        <v>15319.13</v>
      </c>
      <c r="E318" s="36">
        <f>D318-C318</f>
        <v>-1328.7700000000023</v>
      </c>
      <c r="F318" s="37">
        <f>E318/C318</f>
        <v>-7.9816072898083373E-2</v>
      </c>
      <c r="G318" s="20"/>
    </row>
    <row r="319" spans="1:7">
      <c r="A319" s="38"/>
      <c r="B319" s="39" t="s">
        <v>317</v>
      </c>
      <c r="C319" s="40"/>
      <c r="D319" s="40">
        <v>47.25</v>
      </c>
      <c r="E319" s="41"/>
      <c r="F319" s="42"/>
      <c r="G319" s="20"/>
    </row>
    <row r="320" spans="1:7">
      <c r="A320" s="38"/>
      <c r="B320" s="39" t="s">
        <v>318</v>
      </c>
      <c r="C320" s="40"/>
      <c r="D320" s="40">
        <v>667.5</v>
      </c>
      <c r="E320" s="41"/>
      <c r="F320" s="42"/>
      <c r="G320" s="20"/>
    </row>
    <row r="321" spans="1:7">
      <c r="A321" s="38"/>
      <c r="B321" s="39" t="s">
        <v>319</v>
      </c>
      <c r="C321" s="40"/>
      <c r="D321" s="40">
        <v>132</v>
      </c>
      <c r="E321" s="41"/>
      <c r="F321" s="42"/>
      <c r="G321" s="20"/>
    </row>
    <row r="322" spans="1:7">
      <c r="A322" s="38"/>
      <c r="B322" s="39" t="s">
        <v>320</v>
      </c>
      <c r="C322" s="40"/>
      <c r="D322" s="40">
        <v>50</v>
      </c>
      <c r="E322" s="41"/>
      <c r="F322" s="42"/>
      <c r="G322" s="20"/>
    </row>
    <row r="323" spans="1:7">
      <c r="A323" s="38"/>
      <c r="B323" s="39" t="s">
        <v>321</v>
      </c>
      <c r="C323" s="40"/>
      <c r="D323" s="40">
        <v>46.3</v>
      </c>
      <c r="E323" s="41"/>
      <c r="F323" s="42"/>
      <c r="G323" s="20"/>
    </row>
    <row r="324" spans="1:7">
      <c r="A324" s="38"/>
      <c r="B324" s="39" t="s">
        <v>322</v>
      </c>
      <c r="C324" s="40"/>
      <c r="D324" s="40">
        <v>131.58000000000001</v>
      </c>
      <c r="E324" s="41"/>
      <c r="F324" s="42"/>
      <c r="G324" s="20"/>
    </row>
    <row r="325" spans="1:7">
      <c r="A325" s="38"/>
      <c r="B325" s="39" t="s">
        <v>323</v>
      </c>
      <c r="C325" s="40"/>
      <c r="D325" s="40">
        <v>92.86</v>
      </c>
      <c r="E325" s="41"/>
      <c r="F325" s="42"/>
      <c r="G325" s="20"/>
    </row>
    <row r="326" spans="1:7">
      <c r="A326" s="38"/>
      <c r="B326" s="39" t="s">
        <v>324</v>
      </c>
      <c r="C326" s="40"/>
      <c r="D326" s="40">
        <v>110.42</v>
      </c>
      <c r="E326" s="41"/>
      <c r="F326" s="42"/>
      <c r="G326" s="20"/>
    </row>
    <row r="327" spans="1:7">
      <c r="A327" s="38"/>
      <c r="B327" s="39" t="s">
        <v>325</v>
      </c>
      <c r="C327" s="40"/>
      <c r="D327" s="40">
        <v>279.39</v>
      </c>
      <c r="E327" s="41"/>
      <c r="F327" s="42"/>
      <c r="G327" s="20"/>
    </row>
    <row r="328" spans="1:7">
      <c r="A328" s="38"/>
      <c r="B328" s="39" t="s">
        <v>326</v>
      </c>
      <c r="C328" s="40"/>
      <c r="D328" s="40">
        <v>61.97</v>
      </c>
      <c r="E328" s="41"/>
      <c r="F328" s="42"/>
      <c r="G328" s="20"/>
    </row>
    <row r="329" spans="1:7">
      <c r="A329" s="38"/>
      <c r="B329" s="39" t="s">
        <v>322</v>
      </c>
      <c r="C329" s="40"/>
      <c r="D329" s="40">
        <v>131.58000000000001</v>
      </c>
      <c r="E329" s="41"/>
      <c r="F329" s="42"/>
      <c r="G329" s="20"/>
    </row>
    <row r="330" spans="1:7">
      <c r="A330" s="38"/>
      <c r="B330" s="39" t="s">
        <v>327</v>
      </c>
      <c r="C330" s="40"/>
      <c r="D330" s="40">
        <v>88.6</v>
      </c>
      <c r="E330" s="41"/>
      <c r="F330" s="42"/>
      <c r="G330" s="20"/>
    </row>
    <row r="331" spans="1:7">
      <c r="A331" s="38"/>
      <c r="B331" s="39" t="s">
        <v>328</v>
      </c>
      <c r="C331" s="40"/>
      <c r="D331" s="40">
        <v>30</v>
      </c>
      <c r="E331" s="41"/>
      <c r="F331" s="42"/>
      <c r="G331" s="20"/>
    </row>
    <row r="332" spans="1:7">
      <c r="A332" s="38"/>
      <c r="B332" s="39" t="s">
        <v>329</v>
      </c>
      <c r="C332" s="40"/>
      <c r="D332" s="40">
        <v>315.68</v>
      </c>
      <c r="E332" s="41"/>
      <c r="F332" s="42"/>
      <c r="G332" s="20"/>
    </row>
    <row r="333" spans="1:7">
      <c r="A333" s="38"/>
      <c r="B333" s="39" t="s">
        <v>322</v>
      </c>
      <c r="C333" s="40"/>
      <c r="D333" s="40">
        <v>200</v>
      </c>
      <c r="E333" s="41"/>
      <c r="F333" s="42"/>
      <c r="G333" s="20"/>
    </row>
    <row r="334" spans="1:7">
      <c r="A334" s="38"/>
      <c r="B334" s="39" t="s">
        <v>330</v>
      </c>
      <c r="C334" s="40"/>
      <c r="D334" s="40">
        <v>100</v>
      </c>
      <c r="E334" s="41"/>
      <c r="F334" s="42"/>
      <c r="G334" s="20"/>
    </row>
    <row r="335" spans="1:7">
      <c r="A335" s="38"/>
      <c r="B335" s="39" t="s">
        <v>331</v>
      </c>
      <c r="C335" s="40"/>
      <c r="D335" s="40">
        <v>100</v>
      </c>
      <c r="E335" s="41"/>
      <c r="F335" s="42"/>
      <c r="G335" s="20"/>
    </row>
    <row r="336" spans="1:7">
      <c r="A336" s="38"/>
      <c r="B336" s="39" t="s">
        <v>332</v>
      </c>
      <c r="C336" s="40"/>
      <c r="D336" s="40">
        <v>100</v>
      </c>
      <c r="E336" s="41"/>
      <c r="F336" s="42"/>
      <c r="G336" s="20"/>
    </row>
    <row r="337" spans="1:7">
      <c r="A337" s="38"/>
      <c r="B337" s="39" t="s">
        <v>333</v>
      </c>
      <c r="C337" s="40"/>
      <c r="D337" s="40">
        <v>250</v>
      </c>
      <c r="E337" s="41"/>
      <c r="F337" s="42"/>
      <c r="G337" s="20"/>
    </row>
    <row r="338" spans="1:7">
      <c r="A338" s="38"/>
      <c r="B338" s="39" t="s">
        <v>334</v>
      </c>
      <c r="C338" s="40"/>
      <c r="D338" s="40">
        <v>8739</v>
      </c>
      <c r="E338" s="41"/>
      <c r="F338" s="42"/>
      <c r="G338" s="20"/>
    </row>
    <row r="339" spans="1:7">
      <c r="A339" s="38"/>
      <c r="B339" s="39" t="s">
        <v>335</v>
      </c>
      <c r="C339" s="40"/>
      <c r="D339" s="40">
        <v>365</v>
      </c>
      <c r="E339" s="41"/>
      <c r="F339" s="42"/>
      <c r="G339" s="20"/>
    </row>
    <row r="340" spans="1:7">
      <c r="A340" s="38"/>
      <c r="B340" s="39" t="s">
        <v>336</v>
      </c>
      <c r="C340" s="40"/>
      <c r="D340" s="40">
        <v>400</v>
      </c>
      <c r="E340" s="41"/>
      <c r="F340" s="42"/>
      <c r="G340" s="20"/>
    </row>
    <row r="341" spans="1:7">
      <c r="A341" s="38"/>
      <c r="B341" s="39" t="s">
        <v>337</v>
      </c>
      <c r="C341" s="40"/>
      <c r="D341" s="40">
        <v>100</v>
      </c>
      <c r="E341" s="41"/>
      <c r="F341" s="42"/>
      <c r="G341" s="20"/>
    </row>
    <row r="342" spans="1:7">
      <c r="A342" s="38"/>
      <c r="B342" s="39" t="s">
        <v>338</v>
      </c>
      <c r="C342" s="40"/>
      <c r="D342" s="40">
        <v>90</v>
      </c>
      <c r="E342" s="41"/>
      <c r="F342" s="42"/>
      <c r="G342" s="20"/>
    </row>
    <row r="343" spans="1:7">
      <c r="A343" s="38"/>
      <c r="B343" s="39" t="s">
        <v>339</v>
      </c>
      <c r="C343" s="40"/>
      <c r="D343" s="40">
        <v>450</v>
      </c>
      <c r="E343" s="41"/>
      <c r="F343" s="42"/>
      <c r="G343" s="20"/>
    </row>
    <row r="344" spans="1:7">
      <c r="A344" s="38"/>
      <c r="B344" s="39" t="s">
        <v>340</v>
      </c>
      <c r="C344" s="40"/>
      <c r="D344" s="40">
        <v>450</v>
      </c>
      <c r="E344" s="41"/>
      <c r="F344" s="42"/>
      <c r="G344" s="20"/>
    </row>
    <row r="345" spans="1:7">
      <c r="A345" s="38"/>
      <c r="B345" s="39" t="s">
        <v>341</v>
      </c>
      <c r="C345" s="40"/>
      <c r="D345" s="40">
        <v>60</v>
      </c>
      <c r="E345" s="41"/>
      <c r="F345" s="42"/>
      <c r="G345" s="20"/>
    </row>
    <row r="346" spans="1:7">
      <c r="A346" s="38"/>
      <c r="B346" s="39" t="s">
        <v>342</v>
      </c>
      <c r="C346" s="40"/>
      <c r="D346" s="40">
        <v>100</v>
      </c>
      <c r="E346" s="41"/>
      <c r="F346" s="42"/>
      <c r="G346" s="20"/>
    </row>
    <row r="347" spans="1:7">
      <c r="A347" s="38"/>
      <c r="B347" s="39" t="s">
        <v>343</v>
      </c>
      <c r="C347" s="40"/>
      <c r="D347" s="40">
        <v>130</v>
      </c>
      <c r="E347" s="41"/>
      <c r="F347" s="42"/>
      <c r="G347" s="20"/>
    </row>
    <row r="348" spans="1:7">
      <c r="A348" s="38"/>
      <c r="B348" s="39" t="s">
        <v>344</v>
      </c>
      <c r="C348" s="40"/>
      <c r="D348" s="40">
        <v>600</v>
      </c>
      <c r="E348" s="41"/>
      <c r="F348" s="42"/>
      <c r="G348" s="20"/>
    </row>
    <row r="349" spans="1:7">
      <c r="A349" s="38"/>
      <c r="B349" s="39" t="s">
        <v>345</v>
      </c>
      <c r="C349" s="40"/>
      <c r="D349" s="40">
        <v>900</v>
      </c>
      <c r="E349" s="41"/>
      <c r="F349" s="42"/>
      <c r="G349" s="20"/>
    </row>
    <row r="350" spans="1:7">
      <c r="A350" s="34" t="s">
        <v>346</v>
      </c>
      <c r="B350" s="35" t="s">
        <v>14</v>
      </c>
      <c r="C350" s="36">
        <v>20000</v>
      </c>
      <c r="D350" s="36">
        <f>SUM(D351:D357)</f>
        <v>33694.239999999998</v>
      </c>
      <c r="E350" s="36">
        <f>D350-C350</f>
        <v>13694.239999999998</v>
      </c>
      <c r="F350" s="37">
        <f>E350/C350</f>
        <v>0.68471199999999988</v>
      </c>
      <c r="G350" s="20"/>
    </row>
    <row r="351" spans="1:7">
      <c r="A351" s="38"/>
      <c r="B351" s="39" t="s">
        <v>347</v>
      </c>
      <c r="C351" s="40"/>
      <c r="D351" s="40">
        <v>2150</v>
      </c>
      <c r="E351" s="41"/>
      <c r="F351" s="42"/>
      <c r="G351" s="20"/>
    </row>
    <row r="352" spans="1:7">
      <c r="A352" s="38"/>
      <c r="B352" s="39" t="s">
        <v>348</v>
      </c>
      <c r="C352" s="40"/>
      <c r="D352" s="40">
        <v>3844</v>
      </c>
      <c r="E352" s="41"/>
      <c r="F352" s="42"/>
      <c r="G352" s="20"/>
    </row>
    <row r="353" spans="1:7">
      <c r="A353" s="38"/>
      <c r="B353" s="39" t="s">
        <v>349</v>
      </c>
      <c r="C353" s="40"/>
      <c r="D353" s="40">
        <v>16467</v>
      </c>
      <c r="E353" s="41"/>
      <c r="F353" s="42"/>
      <c r="G353" s="20"/>
    </row>
    <row r="354" spans="1:7">
      <c r="A354" s="38"/>
      <c r="B354" s="39" t="s">
        <v>350</v>
      </c>
      <c r="C354" s="40"/>
      <c r="D354" s="40">
        <v>1330</v>
      </c>
      <c r="E354" s="41"/>
      <c r="F354" s="42"/>
      <c r="G354" s="20"/>
    </row>
    <row r="355" spans="1:7">
      <c r="A355" s="38"/>
      <c r="B355" s="39" t="s">
        <v>351</v>
      </c>
      <c r="C355" s="40"/>
      <c r="D355" s="40">
        <v>7953.24</v>
      </c>
      <c r="E355" s="41"/>
      <c r="F355" s="42"/>
      <c r="G355" s="20"/>
    </row>
    <row r="356" spans="1:7">
      <c r="A356" s="38"/>
      <c r="B356" s="39" t="s">
        <v>352</v>
      </c>
      <c r="C356" s="40"/>
      <c r="D356" s="40">
        <v>450</v>
      </c>
      <c r="E356" s="41"/>
      <c r="F356" s="42"/>
      <c r="G356" s="20"/>
    </row>
    <row r="357" spans="1:7">
      <c r="A357" s="38"/>
      <c r="B357" s="39" t="s">
        <v>62</v>
      </c>
      <c r="C357" s="40"/>
      <c r="D357" s="40">
        <v>1500</v>
      </c>
      <c r="E357" s="41"/>
      <c r="F357" s="42"/>
      <c r="G357" s="20"/>
    </row>
    <row r="358" spans="1:7">
      <c r="A358" s="34" t="s">
        <v>353</v>
      </c>
      <c r="B358" s="35" t="s">
        <v>14</v>
      </c>
      <c r="C358" s="36">
        <v>10000</v>
      </c>
      <c r="D358" s="36">
        <f>SUM(D359:D362)</f>
        <v>9800</v>
      </c>
      <c r="E358" s="36">
        <f>D358-C358</f>
        <v>-200</v>
      </c>
      <c r="F358" s="37">
        <f>E358/C358</f>
        <v>-0.02</v>
      </c>
      <c r="G358" s="20"/>
    </row>
    <row r="359" spans="1:7">
      <c r="A359" s="38"/>
      <c r="B359" s="39" t="s">
        <v>354</v>
      </c>
      <c r="C359" s="40"/>
      <c r="D359" s="40">
        <v>500</v>
      </c>
      <c r="E359" s="41"/>
      <c r="F359" s="42"/>
      <c r="G359" s="20"/>
    </row>
    <row r="360" spans="1:7">
      <c r="A360" s="38"/>
      <c r="B360" s="39" t="s">
        <v>355</v>
      </c>
      <c r="C360" s="40"/>
      <c r="D360" s="40">
        <v>7400</v>
      </c>
      <c r="E360" s="41"/>
      <c r="F360" s="42"/>
      <c r="G360" s="20"/>
    </row>
    <row r="361" spans="1:7">
      <c r="A361" s="38"/>
      <c r="B361" s="39" t="s">
        <v>356</v>
      </c>
      <c r="C361" s="40"/>
      <c r="D361" s="40">
        <v>1100</v>
      </c>
      <c r="E361" s="41"/>
      <c r="F361" s="42"/>
      <c r="G361" s="20"/>
    </row>
    <row r="362" spans="1:7">
      <c r="A362" s="38"/>
      <c r="B362" s="39" t="s">
        <v>357</v>
      </c>
      <c r="C362" s="40"/>
      <c r="D362" s="40">
        <v>800</v>
      </c>
      <c r="E362" s="41"/>
      <c r="F362" s="42"/>
      <c r="G362" s="20"/>
    </row>
    <row r="363" spans="1:7">
      <c r="A363" s="34" t="s">
        <v>358</v>
      </c>
      <c r="B363" s="35" t="s">
        <v>14</v>
      </c>
      <c r="C363" s="36">
        <v>4426.2</v>
      </c>
      <c r="D363" s="36">
        <f>SUM(D364:D370)</f>
        <v>8838</v>
      </c>
      <c r="E363" s="36">
        <f>D363-C363</f>
        <v>4411.8</v>
      </c>
      <c r="F363" s="37">
        <f>E363/C363</f>
        <v>0.99674664497763321</v>
      </c>
      <c r="G363" s="20"/>
    </row>
    <row r="364" spans="1:7">
      <c r="A364" s="38"/>
      <c r="B364" s="39" t="s">
        <v>359</v>
      </c>
      <c r="C364" s="40"/>
      <c r="D364" s="40">
        <v>3183</v>
      </c>
      <c r="E364" s="41"/>
      <c r="F364" s="42"/>
      <c r="G364" s="20"/>
    </row>
    <row r="365" spans="1:7">
      <c r="A365" s="38"/>
      <c r="B365" s="39" t="s">
        <v>360</v>
      </c>
      <c r="C365" s="40"/>
      <c r="D365" s="40">
        <v>500</v>
      </c>
      <c r="E365" s="41"/>
      <c r="F365" s="42"/>
      <c r="G365" s="20"/>
    </row>
    <row r="366" spans="1:7">
      <c r="A366" s="38"/>
      <c r="B366" s="39" t="s">
        <v>361</v>
      </c>
      <c r="C366" s="40"/>
      <c r="D366" s="40">
        <v>2000</v>
      </c>
      <c r="E366" s="41"/>
      <c r="F366" s="42"/>
      <c r="G366" s="20"/>
    </row>
    <row r="367" spans="1:7">
      <c r="A367" s="38"/>
      <c r="B367" s="39" t="s">
        <v>362</v>
      </c>
      <c r="C367" s="40"/>
      <c r="D367" s="40">
        <v>2500</v>
      </c>
      <c r="E367" s="41"/>
      <c r="F367" s="42"/>
      <c r="G367" s="20"/>
    </row>
    <row r="368" spans="1:7">
      <c r="A368" s="38"/>
      <c r="B368" s="39" t="s">
        <v>363</v>
      </c>
      <c r="C368" s="40"/>
      <c r="D368" s="40">
        <v>155</v>
      </c>
      <c r="E368" s="41"/>
      <c r="F368" s="42"/>
      <c r="G368" s="20"/>
    </row>
    <row r="369" spans="1:7">
      <c r="A369" s="38"/>
      <c r="B369" s="39" t="s">
        <v>364</v>
      </c>
      <c r="C369" s="40"/>
      <c r="D369" s="40">
        <v>350</v>
      </c>
      <c r="E369" s="41"/>
      <c r="F369" s="42"/>
      <c r="G369" s="20"/>
    </row>
    <row r="370" spans="1:7">
      <c r="A370" s="38"/>
      <c r="B370" s="39" t="s">
        <v>365</v>
      </c>
      <c r="C370" s="40"/>
      <c r="D370" s="40">
        <v>150</v>
      </c>
      <c r="E370" s="41"/>
      <c r="F370" s="42"/>
      <c r="G370" s="20"/>
    </row>
    <row r="371" spans="1:7">
      <c r="A371" s="72" t="s">
        <v>366</v>
      </c>
      <c r="B371" s="35" t="s">
        <v>14</v>
      </c>
      <c r="C371" s="36">
        <v>700</v>
      </c>
      <c r="D371" s="36">
        <f>SUM(D372:D373)</f>
        <v>610</v>
      </c>
      <c r="E371" s="36">
        <f>D371-C371</f>
        <v>-90</v>
      </c>
      <c r="F371" s="37">
        <f>E371/C371</f>
        <v>-0.12857142857142856</v>
      </c>
      <c r="G371" s="20"/>
    </row>
    <row r="372" spans="1:7">
      <c r="A372" s="38"/>
      <c r="B372" s="39" t="s">
        <v>367</v>
      </c>
      <c r="C372" s="40"/>
      <c r="D372" s="40">
        <v>300</v>
      </c>
      <c r="E372" s="41"/>
      <c r="F372" s="42"/>
      <c r="G372" s="20"/>
    </row>
    <row r="373" spans="1:7">
      <c r="A373" s="38"/>
      <c r="B373" s="39" t="s">
        <v>368</v>
      </c>
      <c r="C373" s="40"/>
      <c r="D373" s="40">
        <v>310</v>
      </c>
      <c r="E373" s="41"/>
      <c r="F373" s="42"/>
      <c r="G373" s="20"/>
    </row>
    <row r="374" spans="1:7">
      <c r="A374" s="22" t="s">
        <v>369</v>
      </c>
      <c r="B374" s="23" t="s">
        <v>14</v>
      </c>
      <c r="C374" s="24">
        <v>7800</v>
      </c>
      <c r="D374" s="24">
        <f>SUM(D375:D376)</f>
        <v>8500</v>
      </c>
      <c r="E374" s="24">
        <f>D374-C374</f>
        <v>700</v>
      </c>
      <c r="F374" s="25">
        <f>((D374-C374)/C374)</f>
        <v>8.9743589743589744E-2</v>
      </c>
      <c r="G374" s="20"/>
    </row>
    <row r="375" spans="1:7">
      <c r="A375" s="6"/>
      <c r="B375" s="6" t="s">
        <v>370</v>
      </c>
      <c r="C375" s="26"/>
      <c r="D375" s="26">
        <v>8400</v>
      </c>
      <c r="E375" s="28"/>
      <c r="F375" s="27"/>
      <c r="G375" s="20"/>
    </row>
    <row r="376" spans="1:7">
      <c r="A376" s="6"/>
      <c r="B376" s="6" t="s">
        <v>56</v>
      </c>
      <c r="C376" s="26"/>
      <c r="D376" s="26">
        <v>100</v>
      </c>
      <c r="E376" s="28"/>
      <c r="F376" s="27"/>
      <c r="G376" s="20"/>
    </row>
    <row r="377" spans="1:7">
      <c r="A377" s="22" t="s">
        <v>371</v>
      </c>
      <c r="B377" s="23" t="s">
        <v>14</v>
      </c>
      <c r="C377" s="24">
        <v>1520</v>
      </c>
      <c r="D377" s="24">
        <f>SUM(D378:D381)</f>
        <v>5170</v>
      </c>
      <c r="E377" s="24">
        <f>D377-C377</f>
        <v>3650</v>
      </c>
      <c r="F377" s="25">
        <f>((D377-C377)/C377)</f>
        <v>2.4013157894736841</v>
      </c>
      <c r="G377" s="20"/>
    </row>
    <row r="378" spans="1:7">
      <c r="A378" s="6"/>
      <c r="B378" s="6" t="s">
        <v>372</v>
      </c>
      <c r="C378" s="26"/>
      <c r="D378" s="26">
        <v>970</v>
      </c>
      <c r="E378" s="28"/>
      <c r="F378" s="27"/>
      <c r="G378" s="20"/>
    </row>
    <row r="379" spans="1:7">
      <c r="A379" s="6"/>
      <c r="B379" s="6" t="s">
        <v>373</v>
      </c>
      <c r="C379" s="26"/>
      <c r="D379" s="26">
        <v>300</v>
      </c>
      <c r="E379" s="28"/>
      <c r="F379" s="27"/>
      <c r="G379" s="20"/>
    </row>
    <row r="380" spans="1:7">
      <c r="A380" s="6"/>
      <c r="B380" s="6" t="s">
        <v>374</v>
      </c>
      <c r="C380" s="26"/>
      <c r="D380" s="26">
        <v>3400</v>
      </c>
      <c r="E380" s="28"/>
      <c r="F380" s="27"/>
      <c r="G380" s="20"/>
    </row>
    <row r="381" spans="1:7">
      <c r="A381" s="6"/>
      <c r="B381" s="6" t="s">
        <v>375</v>
      </c>
      <c r="C381" s="26"/>
      <c r="D381" s="26">
        <v>500</v>
      </c>
      <c r="E381" s="28"/>
      <c r="F381" s="27"/>
      <c r="G381" s="20"/>
    </row>
    <row r="382" spans="1:7">
      <c r="A382" s="22" t="s">
        <v>376</v>
      </c>
      <c r="B382" s="23" t="s">
        <v>14</v>
      </c>
      <c r="C382" s="24">
        <v>15840</v>
      </c>
      <c r="D382" s="24">
        <f>SUM(D383:D391)</f>
        <v>32580</v>
      </c>
      <c r="E382" s="24">
        <f>D382-C382</f>
        <v>16740</v>
      </c>
      <c r="F382" s="25">
        <f>((D382-C382)/C382)</f>
        <v>1.0568181818181819</v>
      </c>
      <c r="G382" s="20"/>
    </row>
    <row r="383" spans="1:7">
      <c r="A383" s="6"/>
      <c r="B383" s="6" t="s">
        <v>377</v>
      </c>
      <c r="C383" s="26"/>
      <c r="D383" s="26">
        <v>910</v>
      </c>
      <c r="E383" s="28"/>
      <c r="F383" s="27"/>
      <c r="G383" s="20"/>
    </row>
    <row r="384" spans="1:7">
      <c r="A384" s="6"/>
      <c r="B384" s="6" t="s">
        <v>378</v>
      </c>
      <c r="C384" s="26"/>
      <c r="D384" s="26">
        <v>20400</v>
      </c>
      <c r="E384" s="28"/>
      <c r="F384" s="27"/>
      <c r="G384" s="20"/>
    </row>
    <row r="385" spans="1:7">
      <c r="A385" s="6"/>
      <c r="B385" s="6" t="s">
        <v>379</v>
      </c>
      <c r="C385" s="26"/>
      <c r="D385" s="26">
        <v>900</v>
      </c>
      <c r="E385" s="28"/>
      <c r="F385" s="27"/>
      <c r="G385" s="20"/>
    </row>
    <row r="386" spans="1:7">
      <c r="A386" s="6"/>
      <c r="B386" s="6" t="s">
        <v>243</v>
      </c>
      <c r="C386" s="26"/>
      <c r="D386" s="26">
        <v>860</v>
      </c>
      <c r="E386" s="28"/>
      <c r="F386" s="27"/>
      <c r="G386" s="20"/>
    </row>
    <row r="387" spans="1:7">
      <c r="A387" s="6"/>
      <c r="B387" s="6" t="s">
        <v>380</v>
      </c>
      <c r="C387" s="26"/>
      <c r="D387" s="26">
        <v>4360</v>
      </c>
      <c r="E387" s="28"/>
      <c r="F387" s="27"/>
      <c r="G387" s="20"/>
    </row>
    <row r="388" spans="1:7">
      <c r="A388" s="6"/>
      <c r="B388" s="6" t="s">
        <v>381</v>
      </c>
      <c r="C388" s="26"/>
      <c r="D388" s="26">
        <v>400</v>
      </c>
      <c r="E388" s="28"/>
      <c r="F388" s="27"/>
      <c r="G388" s="20"/>
    </row>
    <row r="389" spans="1:7">
      <c r="A389" s="6"/>
      <c r="B389" s="6" t="s">
        <v>382</v>
      </c>
      <c r="C389" s="26"/>
      <c r="D389" s="26">
        <v>250</v>
      </c>
      <c r="E389" s="28"/>
      <c r="F389" s="27"/>
      <c r="G389" s="20"/>
    </row>
    <row r="390" spans="1:7">
      <c r="A390" s="6"/>
      <c r="B390" s="6" t="s">
        <v>383</v>
      </c>
      <c r="C390" s="26"/>
      <c r="D390" s="26">
        <v>2400</v>
      </c>
      <c r="E390" s="28"/>
      <c r="F390" s="27"/>
      <c r="G390" s="20"/>
    </row>
    <row r="391" spans="1:7">
      <c r="A391" s="6"/>
      <c r="B391" s="6" t="s">
        <v>384</v>
      </c>
      <c r="C391" s="26"/>
      <c r="D391" s="26">
        <v>2100</v>
      </c>
      <c r="E391" s="28"/>
      <c r="F391" s="27"/>
      <c r="G391" s="20"/>
    </row>
    <row r="392" spans="1:7">
      <c r="A392" s="22" t="s">
        <v>385</v>
      </c>
      <c r="B392" s="23" t="s">
        <v>14</v>
      </c>
      <c r="C392" s="24">
        <v>1000</v>
      </c>
      <c r="D392" s="24">
        <f>SUM(D393:D393)</f>
        <v>0</v>
      </c>
      <c r="E392" s="24">
        <f>D392-C392</f>
        <v>-1000</v>
      </c>
      <c r="F392" s="25">
        <f>((D392-C392)/C392)</f>
        <v>-1</v>
      </c>
      <c r="G392" s="20"/>
    </row>
    <row r="393" spans="1:7">
      <c r="A393" s="6"/>
      <c r="B393" s="6" t="s">
        <v>64</v>
      </c>
      <c r="C393" s="26"/>
      <c r="D393" s="26">
        <v>0</v>
      </c>
      <c r="E393" s="28"/>
      <c r="F393" s="27"/>
      <c r="G393" s="20"/>
    </row>
    <row r="394" spans="1:7">
      <c r="A394" s="22" t="s">
        <v>386</v>
      </c>
      <c r="B394" s="23" t="s">
        <v>14</v>
      </c>
      <c r="C394" s="24">
        <v>3460</v>
      </c>
      <c r="D394" s="24">
        <f>SUM(D395:D402)</f>
        <v>6166</v>
      </c>
      <c r="E394" s="24">
        <f>D394-C394</f>
        <v>2706</v>
      </c>
      <c r="F394" s="25">
        <f>E394/C394</f>
        <v>0.7820809248554913</v>
      </c>
      <c r="G394" s="20"/>
    </row>
    <row r="395" spans="1:7">
      <c r="A395" s="6"/>
      <c r="B395" s="6" t="s">
        <v>387</v>
      </c>
      <c r="C395" s="26"/>
      <c r="D395" s="26">
        <v>1635</v>
      </c>
      <c r="E395" s="28"/>
      <c r="F395" s="27"/>
      <c r="G395" s="20"/>
    </row>
    <row r="396" spans="1:7">
      <c r="A396" s="6"/>
      <c r="B396" s="6" t="s">
        <v>388</v>
      </c>
      <c r="C396" s="26"/>
      <c r="D396" s="26">
        <v>300</v>
      </c>
      <c r="E396" s="28"/>
      <c r="F396" s="27"/>
      <c r="G396" s="20"/>
    </row>
    <row r="397" spans="1:7">
      <c r="A397" s="6"/>
      <c r="B397" s="6" t="s">
        <v>389</v>
      </c>
      <c r="C397" s="26"/>
      <c r="D397" s="26">
        <v>300</v>
      </c>
      <c r="E397" s="28"/>
      <c r="F397" s="27"/>
      <c r="G397" s="20"/>
    </row>
    <row r="398" spans="1:7">
      <c r="A398" s="6"/>
      <c r="B398" s="6" t="s">
        <v>313</v>
      </c>
      <c r="C398" s="26"/>
      <c r="D398" s="26">
        <v>1756</v>
      </c>
      <c r="E398" s="28"/>
      <c r="F398" s="27"/>
      <c r="G398" s="20"/>
    </row>
    <row r="399" spans="1:7">
      <c r="A399" s="6"/>
      <c r="B399" s="6" t="s">
        <v>390</v>
      </c>
      <c r="C399" s="26"/>
      <c r="D399" s="26">
        <v>380</v>
      </c>
      <c r="E399" s="28"/>
      <c r="F399" s="27"/>
      <c r="G399" s="20"/>
    </row>
    <row r="400" spans="1:7">
      <c r="A400" s="6"/>
      <c r="B400" s="6" t="s">
        <v>391</v>
      </c>
      <c r="C400" s="26"/>
      <c r="D400" s="26">
        <v>380</v>
      </c>
      <c r="E400" s="28"/>
      <c r="F400" s="27"/>
      <c r="G400" s="20"/>
    </row>
    <row r="401" spans="1:7">
      <c r="A401" s="6"/>
      <c r="B401" s="6" t="s">
        <v>314</v>
      </c>
      <c r="C401" s="26"/>
      <c r="D401" s="26">
        <v>1150</v>
      </c>
      <c r="E401" s="28"/>
      <c r="F401" s="27"/>
      <c r="G401" s="20"/>
    </row>
    <row r="402" spans="1:7">
      <c r="A402" s="6"/>
      <c r="B402" s="6" t="s">
        <v>56</v>
      </c>
      <c r="C402" s="26"/>
      <c r="D402" s="26">
        <v>265</v>
      </c>
      <c r="E402" s="28"/>
      <c r="F402" s="27"/>
      <c r="G402" s="20"/>
    </row>
    <row r="403" spans="1:7">
      <c r="A403" s="22" t="s">
        <v>392</v>
      </c>
      <c r="B403" s="23" t="s">
        <v>14</v>
      </c>
      <c r="C403" s="24">
        <v>1550</v>
      </c>
      <c r="D403" s="24">
        <f>SUM(D404:D408)</f>
        <v>1650</v>
      </c>
      <c r="E403" s="24">
        <f>D403-C403</f>
        <v>100</v>
      </c>
      <c r="F403" s="25">
        <f>((D403-C403)/C403)</f>
        <v>6.4516129032258063E-2</v>
      </c>
      <c r="G403" s="20"/>
    </row>
    <row r="404" spans="1:7">
      <c r="A404" s="6"/>
      <c r="B404" s="6" t="s">
        <v>393</v>
      </c>
      <c r="C404" s="26"/>
      <c r="D404" s="26">
        <v>250</v>
      </c>
      <c r="E404" s="28"/>
      <c r="F404" s="27"/>
      <c r="G404" s="20"/>
    </row>
    <row r="405" spans="1:7">
      <c r="A405" s="6"/>
      <c r="B405" s="6" t="s">
        <v>394</v>
      </c>
      <c r="C405" s="26"/>
      <c r="D405" s="26">
        <v>500</v>
      </c>
      <c r="E405" s="28"/>
      <c r="F405" s="27"/>
      <c r="G405" s="20"/>
    </row>
    <row r="406" spans="1:7">
      <c r="A406" s="6"/>
      <c r="B406" s="6" t="s">
        <v>256</v>
      </c>
      <c r="C406" s="26"/>
      <c r="D406" s="26">
        <v>300</v>
      </c>
      <c r="E406" s="28"/>
      <c r="F406" s="27"/>
      <c r="G406" s="20"/>
    </row>
    <row r="407" spans="1:7">
      <c r="A407" s="6"/>
      <c r="B407" s="6" t="s">
        <v>395</v>
      </c>
      <c r="C407" s="26"/>
      <c r="D407" s="26">
        <v>300</v>
      </c>
      <c r="E407" s="28"/>
      <c r="F407" s="27"/>
      <c r="G407" s="20"/>
    </row>
    <row r="408" spans="1:7">
      <c r="A408" s="6"/>
      <c r="B408" s="6" t="s">
        <v>396</v>
      </c>
      <c r="C408" s="26"/>
      <c r="D408" s="26">
        <v>300</v>
      </c>
      <c r="E408" s="28"/>
      <c r="F408" s="27"/>
      <c r="G408" s="20"/>
    </row>
    <row r="409" spans="1:7">
      <c r="A409" s="22" t="s">
        <v>397</v>
      </c>
      <c r="B409" s="23" t="s">
        <v>14</v>
      </c>
      <c r="C409" s="24">
        <v>0</v>
      </c>
      <c r="D409" s="24">
        <f>SUM(D410:D414)</f>
        <v>247.03</v>
      </c>
      <c r="E409" s="24">
        <f>D409-C409</f>
        <v>247.03</v>
      </c>
      <c r="F409" s="25"/>
      <c r="G409" s="20"/>
    </row>
    <row r="410" spans="1:7">
      <c r="A410" s="6"/>
      <c r="B410" s="6" t="s">
        <v>398</v>
      </c>
      <c r="C410" s="26"/>
      <c r="D410" s="26">
        <v>41.02</v>
      </c>
      <c r="E410" s="26"/>
      <c r="F410" s="27"/>
      <c r="G410" s="20"/>
    </row>
    <row r="411" spans="1:7">
      <c r="A411" s="6"/>
      <c r="B411" s="6" t="s">
        <v>399</v>
      </c>
      <c r="C411" s="26"/>
      <c r="D411" s="26">
        <v>67.78</v>
      </c>
      <c r="E411" s="26"/>
      <c r="F411" s="27"/>
      <c r="G411" s="20"/>
    </row>
    <row r="412" spans="1:7">
      <c r="A412" s="6"/>
      <c r="B412" s="6" t="s">
        <v>400</v>
      </c>
      <c r="C412" s="26"/>
      <c r="D412" s="26">
        <v>20.54</v>
      </c>
      <c r="E412" s="26"/>
      <c r="F412" s="27"/>
      <c r="G412" s="20"/>
    </row>
    <row r="413" spans="1:7">
      <c r="A413" s="6"/>
      <c r="B413" s="30" t="s">
        <v>401</v>
      </c>
      <c r="C413" s="6"/>
      <c r="D413" s="7">
        <v>20.54</v>
      </c>
      <c r="E413" s="26"/>
      <c r="F413" s="27"/>
      <c r="G413" s="20"/>
    </row>
    <row r="414" spans="1:7">
      <c r="A414" s="6"/>
      <c r="B414" s="30" t="s">
        <v>33</v>
      </c>
      <c r="C414" s="6"/>
      <c r="D414" s="7">
        <v>97.15</v>
      </c>
      <c r="E414" s="26"/>
      <c r="F414" s="27"/>
      <c r="G414" s="20"/>
    </row>
    <row r="415" spans="1:7">
      <c r="A415" s="22" t="s">
        <v>402</v>
      </c>
      <c r="B415" s="23" t="s">
        <v>14</v>
      </c>
      <c r="C415" s="44">
        <v>300</v>
      </c>
      <c r="D415" s="24">
        <f>SUM(D416:D417)</f>
        <v>300</v>
      </c>
      <c r="E415" s="24">
        <f>D415-C415</f>
        <v>0</v>
      </c>
      <c r="F415" s="25">
        <f>((D415-C415)/C415)</f>
        <v>0</v>
      </c>
      <c r="G415" s="20"/>
    </row>
    <row r="416" spans="1:7">
      <c r="A416" s="6"/>
      <c r="B416" s="45" t="s">
        <v>403</v>
      </c>
      <c r="C416" s="46"/>
      <c r="D416" s="32">
        <v>145</v>
      </c>
      <c r="E416" s="28"/>
      <c r="F416" s="27"/>
      <c r="G416" s="20"/>
    </row>
    <row r="417" spans="1:7">
      <c r="A417" s="6"/>
      <c r="B417" s="45" t="s">
        <v>404</v>
      </c>
      <c r="C417" s="46"/>
      <c r="D417" s="32">
        <v>155</v>
      </c>
      <c r="E417" s="28"/>
      <c r="F417" s="27"/>
      <c r="G417" s="20"/>
    </row>
    <row r="418" spans="1:7">
      <c r="A418" s="22" t="s">
        <v>405</v>
      </c>
      <c r="B418" s="23" t="s">
        <v>14</v>
      </c>
      <c r="C418" s="47">
        <v>4650</v>
      </c>
      <c r="D418" s="24">
        <f>SUM(D419:D420)</f>
        <v>5434.71</v>
      </c>
      <c r="E418" s="24">
        <f>D418-C418</f>
        <v>784.71</v>
      </c>
      <c r="F418" s="25">
        <f>((D418-C418)/C418)</f>
        <v>0.16875483870967742</v>
      </c>
      <c r="G418" s="20"/>
    </row>
    <row r="419" spans="1:7">
      <c r="A419" s="6"/>
      <c r="B419" s="6" t="s">
        <v>406</v>
      </c>
      <c r="C419" s="26"/>
      <c r="D419" s="26">
        <v>3225</v>
      </c>
      <c r="E419" s="28"/>
      <c r="F419" s="27"/>
      <c r="G419" s="20"/>
    </row>
    <row r="420" spans="1:7">
      <c r="A420" s="6"/>
      <c r="B420" s="6" t="s">
        <v>723</v>
      </c>
      <c r="C420" s="26"/>
      <c r="D420" s="26">
        <v>2209.71</v>
      </c>
      <c r="E420" s="28"/>
      <c r="F420" s="27"/>
      <c r="G420" s="20"/>
    </row>
    <row r="421" spans="1:7">
      <c r="A421" s="22" t="s">
        <v>407</v>
      </c>
      <c r="B421" s="23" t="s">
        <v>14</v>
      </c>
      <c r="C421" s="24">
        <v>2955</v>
      </c>
      <c r="D421" s="24">
        <f>SUM(D422:D438)</f>
        <v>4336</v>
      </c>
      <c r="E421" s="24">
        <f>D421-C421</f>
        <v>1381</v>
      </c>
      <c r="F421" s="25">
        <f>((D421-C421)/C421)</f>
        <v>0.46734348561759731</v>
      </c>
      <c r="G421" s="20"/>
    </row>
    <row r="422" spans="1:7">
      <c r="A422" s="6" t="s">
        <v>408</v>
      </c>
      <c r="B422" s="6" t="s">
        <v>409</v>
      </c>
      <c r="C422" s="26"/>
      <c r="D422" s="26">
        <v>356</v>
      </c>
      <c r="E422" s="28"/>
      <c r="F422" s="27"/>
      <c r="G422" s="20"/>
    </row>
    <row r="423" spans="1:7">
      <c r="A423" s="6"/>
      <c r="B423" s="6" t="s">
        <v>410</v>
      </c>
      <c r="C423" s="26"/>
      <c r="D423" s="26">
        <v>168</v>
      </c>
      <c r="E423" s="28"/>
      <c r="F423" s="27"/>
      <c r="G423" s="20"/>
    </row>
    <row r="424" spans="1:7">
      <c r="A424" s="6"/>
      <c r="B424" s="6" t="s">
        <v>62</v>
      </c>
      <c r="C424" s="26"/>
      <c r="D424" s="26">
        <v>840</v>
      </c>
      <c r="E424" s="28"/>
      <c r="F424" s="27"/>
      <c r="G424" s="20"/>
    </row>
    <row r="425" spans="1:7">
      <c r="A425" s="6"/>
      <c r="B425" s="6" t="s">
        <v>411</v>
      </c>
      <c r="C425" s="26"/>
      <c r="D425" s="26">
        <v>88</v>
      </c>
      <c r="E425" s="28"/>
      <c r="F425" s="27"/>
      <c r="G425" s="20"/>
    </row>
    <row r="426" spans="1:7">
      <c r="A426" s="6"/>
      <c r="B426" s="6" t="s">
        <v>412</v>
      </c>
      <c r="C426" s="26"/>
      <c r="D426" s="26">
        <v>52</v>
      </c>
      <c r="E426" s="28"/>
      <c r="F426" s="27"/>
      <c r="G426" s="20"/>
    </row>
    <row r="427" spans="1:7">
      <c r="A427" s="6"/>
      <c r="B427" s="6" t="s">
        <v>413</v>
      </c>
      <c r="C427" s="26"/>
      <c r="D427" s="26">
        <v>132</v>
      </c>
      <c r="E427" s="28"/>
      <c r="F427" s="27"/>
      <c r="G427" s="20"/>
    </row>
    <row r="428" spans="1:7">
      <c r="A428" s="6"/>
      <c r="B428" s="6" t="s">
        <v>414</v>
      </c>
      <c r="C428" s="26"/>
      <c r="D428" s="26">
        <v>32</v>
      </c>
      <c r="E428" s="28"/>
      <c r="F428" s="27"/>
      <c r="G428" s="20"/>
    </row>
    <row r="429" spans="1:7">
      <c r="A429" s="6"/>
      <c r="B429" s="6" t="s">
        <v>415</v>
      </c>
      <c r="C429" s="26"/>
      <c r="D429" s="26">
        <v>20</v>
      </c>
      <c r="E429" s="28"/>
      <c r="F429" s="27"/>
      <c r="G429" s="20"/>
    </row>
    <row r="430" spans="1:7">
      <c r="A430" s="6"/>
      <c r="B430" s="6" t="s">
        <v>416</v>
      </c>
      <c r="C430" s="26"/>
      <c r="D430" s="26">
        <v>12</v>
      </c>
      <c r="E430" s="28"/>
      <c r="F430" s="27"/>
      <c r="G430" s="20"/>
    </row>
    <row r="431" spans="1:7">
      <c r="A431" s="6"/>
      <c r="B431" s="6" t="s">
        <v>417</v>
      </c>
      <c r="C431" s="26"/>
      <c r="D431" s="26">
        <v>64</v>
      </c>
      <c r="E431" s="28"/>
      <c r="F431" s="27"/>
      <c r="G431" s="20"/>
    </row>
    <row r="432" spans="1:7">
      <c r="A432" s="6"/>
      <c r="B432" s="6" t="s">
        <v>418</v>
      </c>
      <c r="C432" s="26"/>
      <c r="D432" s="26">
        <v>36</v>
      </c>
      <c r="E432" s="28"/>
      <c r="F432" s="27"/>
      <c r="G432" s="20"/>
    </row>
    <row r="433" spans="1:7">
      <c r="A433" s="6"/>
      <c r="B433" s="6" t="s">
        <v>419</v>
      </c>
      <c r="C433" s="26"/>
      <c r="D433" s="26">
        <v>240</v>
      </c>
      <c r="E433" s="28"/>
      <c r="F433" s="27"/>
      <c r="G433" s="20"/>
    </row>
    <row r="434" spans="1:7">
      <c r="A434" s="6"/>
      <c r="B434" s="6" t="s">
        <v>420</v>
      </c>
      <c r="C434" s="26"/>
      <c r="D434" s="26">
        <v>204</v>
      </c>
      <c r="E434" s="28"/>
      <c r="F434" s="27"/>
      <c r="G434" s="20"/>
    </row>
    <row r="435" spans="1:7">
      <c r="A435" s="6"/>
      <c r="B435" s="6" t="s">
        <v>421</v>
      </c>
      <c r="C435" s="26"/>
      <c r="D435" s="26">
        <v>240</v>
      </c>
      <c r="E435" s="28"/>
      <c r="F435" s="27"/>
      <c r="G435" s="20"/>
    </row>
    <row r="436" spans="1:7">
      <c r="A436" s="6"/>
      <c r="B436" s="6" t="s">
        <v>422</v>
      </c>
      <c r="C436" s="26"/>
      <c r="D436" s="26">
        <v>1600</v>
      </c>
      <c r="E436" s="28"/>
      <c r="F436" s="27"/>
      <c r="G436" s="20"/>
    </row>
    <row r="437" spans="1:7">
      <c r="A437" s="6"/>
      <c r="B437" s="6" t="s">
        <v>423</v>
      </c>
      <c r="C437" s="26"/>
      <c r="D437" s="26">
        <v>12</v>
      </c>
      <c r="E437" s="28"/>
      <c r="F437" s="27"/>
      <c r="G437" s="20"/>
    </row>
    <row r="438" spans="1:7">
      <c r="A438" s="6"/>
      <c r="B438" s="6" t="s">
        <v>424</v>
      </c>
      <c r="C438" s="26"/>
      <c r="D438" s="26">
        <v>240</v>
      </c>
      <c r="E438" s="28"/>
      <c r="F438" s="27"/>
      <c r="G438" s="20"/>
    </row>
    <row r="439" spans="1:7">
      <c r="A439" s="22" t="s">
        <v>425</v>
      </c>
      <c r="B439" s="23" t="s">
        <v>14</v>
      </c>
      <c r="C439" s="24">
        <v>20951.96</v>
      </c>
      <c r="D439" s="24">
        <f>SUM(D440:D447)</f>
        <v>21629.65</v>
      </c>
      <c r="E439" s="24">
        <f>D439-C439</f>
        <v>677.69000000000233</v>
      </c>
      <c r="F439" s="25">
        <f>((D439-C439)/C439)</f>
        <v>3.2344945293901015E-2</v>
      </c>
      <c r="G439" s="20"/>
    </row>
    <row r="440" spans="1:7">
      <c r="A440" s="6"/>
      <c r="B440" s="6" t="s">
        <v>426</v>
      </c>
      <c r="C440" s="26"/>
      <c r="D440" s="26">
        <v>15880</v>
      </c>
      <c r="E440" s="28"/>
      <c r="F440" s="27"/>
      <c r="G440" s="20"/>
    </row>
    <row r="441" spans="1:7">
      <c r="A441" s="6"/>
      <c r="B441" s="6" t="s">
        <v>427</v>
      </c>
      <c r="C441" s="26"/>
      <c r="D441" s="26">
        <v>525</v>
      </c>
      <c r="E441" s="28"/>
      <c r="F441" s="27"/>
      <c r="G441" s="20"/>
    </row>
    <row r="442" spans="1:7">
      <c r="A442" s="6"/>
      <c r="B442" s="6" t="s">
        <v>428</v>
      </c>
      <c r="C442" s="26"/>
      <c r="D442" s="26">
        <v>37</v>
      </c>
      <c r="E442" s="28"/>
      <c r="F442" s="27"/>
      <c r="G442" s="20"/>
    </row>
    <row r="443" spans="1:7">
      <c r="A443" s="6"/>
      <c r="B443" s="6" t="s">
        <v>429</v>
      </c>
      <c r="C443" s="26"/>
      <c r="D443" s="26">
        <v>310</v>
      </c>
      <c r="E443" s="28"/>
      <c r="F443" s="27"/>
      <c r="G443" s="20"/>
    </row>
    <row r="444" spans="1:7">
      <c r="A444" s="6"/>
      <c r="B444" s="6" t="s">
        <v>430</v>
      </c>
      <c r="C444" s="26"/>
      <c r="D444" s="26">
        <v>2363.65</v>
      </c>
      <c r="E444" s="28"/>
      <c r="F444" s="27"/>
      <c r="G444" s="20"/>
    </row>
    <row r="445" spans="1:7">
      <c r="A445" s="6"/>
      <c r="B445" s="6" t="s">
        <v>431</v>
      </c>
      <c r="C445" s="26"/>
      <c r="D445" s="26">
        <v>1650</v>
      </c>
      <c r="E445" s="28"/>
      <c r="F445" s="27"/>
      <c r="G445" s="20"/>
    </row>
    <row r="446" spans="1:7">
      <c r="A446" s="6"/>
      <c r="B446" s="6" t="s">
        <v>432</v>
      </c>
      <c r="C446" s="26"/>
      <c r="D446" s="26">
        <v>64</v>
      </c>
      <c r="E446" s="28"/>
      <c r="F446" s="27"/>
      <c r="G446" s="20"/>
    </row>
    <row r="447" spans="1:7">
      <c r="A447" s="6"/>
      <c r="B447" s="6" t="s">
        <v>255</v>
      </c>
      <c r="C447" s="26"/>
      <c r="D447" s="26">
        <v>800</v>
      </c>
      <c r="E447" s="28"/>
      <c r="F447" s="27"/>
      <c r="G447" s="20"/>
    </row>
    <row r="448" spans="1:7">
      <c r="A448" s="22" t="s">
        <v>433</v>
      </c>
      <c r="B448" s="23" t="s">
        <v>14</v>
      </c>
      <c r="C448" s="24">
        <v>4264.6499999999996</v>
      </c>
      <c r="D448" s="24">
        <f>SUM(D449:D459)</f>
        <v>9698.9500000000007</v>
      </c>
      <c r="E448" s="24">
        <f>D448-C448</f>
        <v>5434.3000000000011</v>
      </c>
      <c r="F448" s="25">
        <f>((D448-C448)/C448)</f>
        <v>1.2742663524556532</v>
      </c>
      <c r="G448" s="20"/>
    </row>
    <row r="449" spans="1:7">
      <c r="A449" s="6"/>
      <c r="B449" s="6" t="s">
        <v>434</v>
      </c>
      <c r="C449" s="26"/>
      <c r="D449" s="26">
        <v>375</v>
      </c>
      <c r="E449" s="28"/>
      <c r="F449" s="27"/>
      <c r="G449" s="20"/>
    </row>
    <row r="450" spans="1:7">
      <c r="A450" s="6"/>
      <c r="B450" s="6" t="s">
        <v>435</v>
      </c>
      <c r="C450" s="26"/>
      <c r="D450" s="26">
        <v>700</v>
      </c>
      <c r="E450" s="28"/>
      <c r="F450" s="27"/>
      <c r="G450" s="20"/>
    </row>
    <row r="451" spans="1:7">
      <c r="A451" s="6"/>
      <c r="B451" s="6" t="s">
        <v>436</v>
      </c>
      <c r="C451" s="26"/>
      <c r="D451" s="26">
        <v>3770</v>
      </c>
      <c r="E451" s="28"/>
      <c r="F451" s="27"/>
      <c r="G451" s="20"/>
    </row>
    <row r="452" spans="1:7">
      <c r="A452" s="6"/>
      <c r="B452" s="6" t="s">
        <v>437</v>
      </c>
      <c r="C452" s="26"/>
      <c r="D452" s="26">
        <v>1975</v>
      </c>
      <c r="E452" s="28"/>
      <c r="F452" s="27"/>
      <c r="G452" s="20"/>
    </row>
    <row r="453" spans="1:7">
      <c r="A453" s="6"/>
      <c r="B453" s="6" t="s">
        <v>438</v>
      </c>
      <c r="C453" s="26"/>
      <c r="D453" s="26">
        <v>350</v>
      </c>
      <c r="E453" s="28"/>
      <c r="F453" s="27"/>
      <c r="G453" s="20"/>
    </row>
    <row r="454" spans="1:7">
      <c r="A454" s="6"/>
      <c r="B454" s="6" t="s">
        <v>439</v>
      </c>
      <c r="C454" s="26"/>
      <c r="D454" s="26">
        <v>75</v>
      </c>
      <c r="E454" s="28"/>
      <c r="F454" s="27"/>
      <c r="G454" s="20"/>
    </row>
    <row r="455" spans="1:7">
      <c r="A455" s="6"/>
      <c r="B455" s="6" t="s">
        <v>440</v>
      </c>
      <c r="C455" s="26"/>
      <c r="D455" s="26">
        <v>300</v>
      </c>
      <c r="E455" s="28"/>
      <c r="F455" s="27"/>
      <c r="G455" s="20"/>
    </row>
    <row r="456" spans="1:7">
      <c r="A456" s="6"/>
      <c r="B456" s="6" t="s">
        <v>441</v>
      </c>
      <c r="C456" s="26"/>
      <c r="D456" s="26">
        <v>79.95</v>
      </c>
      <c r="E456" s="28"/>
      <c r="F456" s="27"/>
      <c r="G456" s="20"/>
    </row>
    <row r="457" spans="1:7">
      <c r="A457" s="6"/>
      <c r="B457" s="6" t="s">
        <v>442</v>
      </c>
      <c r="C457" s="26"/>
      <c r="D457" s="26">
        <v>525</v>
      </c>
      <c r="E457" s="28"/>
      <c r="F457" s="27"/>
      <c r="G457" s="20"/>
    </row>
    <row r="458" spans="1:7">
      <c r="A458" s="6"/>
      <c r="B458" s="6" t="s">
        <v>443</v>
      </c>
      <c r="C458" s="26"/>
      <c r="D458" s="26">
        <v>1049</v>
      </c>
      <c r="E458" s="28"/>
      <c r="F458" s="27"/>
      <c r="G458" s="20"/>
    </row>
    <row r="459" spans="1:7">
      <c r="A459" s="6"/>
      <c r="B459" s="6" t="s">
        <v>444</v>
      </c>
      <c r="C459" s="26"/>
      <c r="D459" s="26">
        <v>500</v>
      </c>
      <c r="E459" s="28"/>
      <c r="F459" s="27"/>
      <c r="G459" s="20"/>
    </row>
    <row r="460" spans="1:7">
      <c r="A460" s="22" t="s">
        <v>445</v>
      </c>
      <c r="B460" s="23" t="s">
        <v>14</v>
      </c>
      <c r="C460" s="24">
        <v>900</v>
      </c>
      <c r="D460" s="24">
        <f>SUM(D461:D461)</f>
        <v>0</v>
      </c>
      <c r="E460" s="24">
        <f>D460-C460</f>
        <v>-900</v>
      </c>
      <c r="F460" s="25">
        <f>((D460-C460)/C460)</f>
        <v>-1</v>
      </c>
      <c r="G460" s="20"/>
    </row>
    <row r="461" spans="1:7">
      <c r="A461" s="6"/>
      <c r="B461" s="6" t="s">
        <v>64</v>
      </c>
      <c r="C461" s="26"/>
      <c r="D461" s="26">
        <v>0</v>
      </c>
      <c r="E461" s="28"/>
      <c r="F461" s="27"/>
      <c r="G461" s="20"/>
    </row>
    <row r="462" spans="1:7">
      <c r="A462" s="22" t="s">
        <v>446</v>
      </c>
      <c r="B462" s="23" t="s">
        <v>14</v>
      </c>
      <c r="C462" s="24">
        <v>3375</v>
      </c>
      <c r="D462" s="24">
        <f>SUM(D463:D466)</f>
        <v>3000</v>
      </c>
      <c r="E462" s="24">
        <f>D462-C462</f>
        <v>-375</v>
      </c>
      <c r="F462" s="25">
        <f>E462/C462</f>
        <v>-0.1111111111111111</v>
      </c>
      <c r="G462" s="20"/>
    </row>
    <row r="463" spans="1:7">
      <c r="A463" s="6" t="s">
        <v>447</v>
      </c>
      <c r="B463" s="6" t="s">
        <v>448</v>
      </c>
      <c r="C463" s="26">
        <v>750</v>
      </c>
      <c r="D463" s="26">
        <v>570</v>
      </c>
      <c r="E463" s="28"/>
      <c r="F463" s="27"/>
      <c r="G463" s="20"/>
    </row>
    <row r="464" spans="1:7">
      <c r="A464" s="6"/>
      <c r="B464" s="6" t="s">
        <v>449</v>
      </c>
      <c r="C464" s="26">
        <v>475</v>
      </c>
      <c r="D464" s="26">
        <v>330</v>
      </c>
      <c r="E464" s="28"/>
      <c r="F464" s="27"/>
      <c r="G464" s="20"/>
    </row>
    <row r="465" spans="1:7">
      <c r="A465" s="6"/>
      <c r="B465" s="6" t="s">
        <v>450</v>
      </c>
      <c r="C465" s="26">
        <v>1350</v>
      </c>
      <c r="D465" s="26">
        <v>1410</v>
      </c>
      <c r="E465" s="28"/>
      <c r="F465" s="27"/>
      <c r="G465" s="20"/>
    </row>
    <row r="466" spans="1:7">
      <c r="A466" s="6"/>
      <c r="B466" s="6" t="s">
        <v>451</v>
      </c>
      <c r="C466" s="26">
        <v>800</v>
      </c>
      <c r="D466" s="26">
        <v>690</v>
      </c>
      <c r="E466" s="28"/>
      <c r="F466" s="27"/>
      <c r="G466" s="20"/>
    </row>
    <row r="467" spans="1:7">
      <c r="A467" s="22" t="s">
        <v>452</v>
      </c>
      <c r="B467" s="23" t="s">
        <v>14</v>
      </c>
      <c r="C467" s="24">
        <v>3521</v>
      </c>
      <c r="D467" s="24">
        <f>SUM(D468:D468)</f>
        <v>0</v>
      </c>
      <c r="E467" s="24">
        <f>D467-C467</f>
        <v>-3521</v>
      </c>
      <c r="F467" s="25">
        <f>((D467-C467)/C467)</f>
        <v>-1</v>
      </c>
      <c r="G467" s="20"/>
    </row>
    <row r="468" spans="1:7">
      <c r="A468" s="6"/>
      <c r="B468" s="6" t="s">
        <v>64</v>
      </c>
      <c r="C468" s="26"/>
      <c r="D468" s="26">
        <v>0</v>
      </c>
      <c r="E468" s="28"/>
      <c r="F468" s="27"/>
      <c r="G468" s="20"/>
    </row>
    <row r="469" spans="1:7">
      <c r="A469" s="22" t="s">
        <v>453</v>
      </c>
      <c r="B469" s="23" t="s">
        <v>14</v>
      </c>
      <c r="C469" s="24">
        <v>3000</v>
      </c>
      <c r="D469" s="24">
        <f>SUM(D470:D476)</f>
        <v>2870</v>
      </c>
      <c r="E469" s="24">
        <f>D469-C469</f>
        <v>-130</v>
      </c>
      <c r="F469" s="25">
        <f>((D469-C469)/C469)</f>
        <v>-4.3333333333333335E-2</v>
      </c>
      <c r="G469" s="20"/>
    </row>
    <row r="470" spans="1:7">
      <c r="A470" s="6"/>
      <c r="B470" s="6" t="s">
        <v>454</v>
      </c>
      <c r="C470" s="26"/>
      <c r="D470" s="26">
        <v>500</v>
      </c>
      <c r="E470" s="28"/>
      <c r="F470" s="27"/>
      <c r="G470" s="20"/>
    </row>
    <row r="471" spans="1:7">
      <c r="A471" s="6"/>
      <c r="B471" s="6" t="s">
        <v>455</v>
      </c>
      <c r="C471" s="26"/>
      <c r="D471" s="26">
        <v>500</v>
      </c>
      <c r="E471" s="28"/>
      <c r="F471" s="27"/>
      <c r="G471" s="20"/>
    </row>
    <row r="472" spans="1:7">
      <c r="A472" s="6"/>
      <c r="B472" s="6" t="s">
        <v>456</v>
      </c>
      <c r="C472" s="26"/>
      <c r="D472" s="26">
        <v>450</v>
      </c>
      <c r="E472" s="28"/>
      <c r="F472" s="27"/>
      <c r="G472" s="20"/>
    </row>
    <row r="473" spans="1:7">
      <c r="A473" s="6"/>
      <c r="B473" s="6" t="s">
        <v>62</v>
      </c>
      <c r="C473" s="26"/>
      <c r="D473" s="26">
        <v>700</v>
      </c>
      <c r="E473" s="28"/>
      <c r="F473" s="27"/>
      <c r="G473" s="20"/>
    </row>
    <row r="474" spans="1:7">
      <c r="A474" s="6"/>
      <c r="B474" s="6" t="s">
        <v>184</v>
      </c>
      <c r="C474" s="26"/>
      <c r="D474" s="26">
        <v>450</v>
      </c>
      <c r="E474" s="28"/>
      <c r="F474" s="27"/>
      <c r="G474" s="20"/>
    </row>
    <row r="475" spans="1:7">
      <c r="A475" s="6"/>
      <c r="B475" s="30" t="s">
        <v>457</v>
      </c>
      <c r="C475" s="26"/>
      <c r="D475" s="26">
        <v>50</v>
      </c>
      <c r="E475" s="28"/>
      <c r="F475" s="27"/>
      <c r="G475" s="20"/>
    </row>
    <row r="476" spans="1:7">
      <c r="A476" s="6"/>
      <c r="B476" s="6" t="s">
        <v>197</v>
      </c>
      <c r="C476" s="26"/>
      <c r="D476" s="26">
        <v>220</v>
      </c>
      <c r="E476" s="28"/>
      <c r="F476" s="27"/>
      <c r="G476" s="20"/>
    </row>
    <row r="477" spans="1:7">
      <c r="A477" s="22" t="s">
        <v>458</v>
      </c>
      <c r="B477" s="23" t="s">
        <v>14</v>
      </c>
      <c r="C477" s="24">
        <v>23000</v>
      </c>
      <c r="D477" s="24">
        <f>SUM(D478:D502)</f>
        <v>26400</v>
      </c>
      <c r="E477" s="24">
        <f>D477-C477</f>
        <v>3400</v>
      </c>
      <c r="F477" s="25">
        <f>((D477-C477)/C477)</f>
        <v>0.14782608695652175</v>
      </c>
      <c r="G477" s="20"/>
    </row>
    <row r="478" spans="1:7">
      <c r="A478" s="6"/>
      <c r="B478" s="6" t="s">
        <v>459</v>
      </c>
      <c r="C478" s="26"/>
      <c r="D478" s="26">
        <v>500</v>
      </c>
      <c r="E478" s="28"/>
      <c r="F478" s="27"/>
      <c r="G478" s="20"/>
    </row>
    <row r="479" spans="1:7">
      <c r="A479" s="6"/>
      <c r="B479" s="6" t="s">
        <v>460</v>
      </c>
      <c r="C479" s="26"/>
      <c r="D479" s="26">
        <v>500</v>
      </c>
      <c r="E479" s="28"/>
      <c r="F479" s="27"/>
      <c r="G479" s="20"/>
    </row>
    <row r="480" spans="1:7">
      <c r="A480" s="6"/>
      <c r="B480" s="6" t="s">
        <v>217</v>
      </c>
      <c r="C480" s="26"/>
      <c r="D480" s="26">
        <v>1000</v>
      </c>
      <c r="E480" s="28"/>
      <c r="F480" s="27"/>
      <c r="G480" s="20"/>
    </row>
    <row r="481" spans="1:7">
      <c r="A481" s="6"/>
      <c r="B481" s="6" t="s">
        <v>461</v>
      </c>
      <c r="C481" s="26"/>
      <c r="D481" s="26">
        <v>800</v>
      </c>
      <c r="E481" s="28"/>
      <c r="F481" s="27"/>
      <c r="G481" s="20"/>
    </row>
    <row r="482" spans="1:7">
      <c r="A482" s="6"/>
      <c r="B482" s="6" t="s">
        <v>462</v>
      </c>
      <c r="C482" s="26"/>
      <c r="D482" s="26">
        <v>500</v>
      </c>
      <c r="E482" s="28"/>
      <c r="F482" s="27"/>
      <c r="G482" s="20"/>
    </row>
    <row r="483" spans="1:7">
      <c r="A483" s="6"/>
      <c r="B483" s="6" t="s">
        <v>463</v>
      </c>
      <c r="C483" s="26"/>
      <c r="D483" s="26">
        <v>1500</v>
      </c>
      <c r="E483" s="28"/>
      <c r="F483" s="27"/>
      <c r="G483" s="20"/>
    </row>
    <row r="484" spans="1:7">
      <c r="A484" s="6"/>
      <c r="B484" s="6" t="s">
        <v>464</v>
      </c>
      <c r="C484" s="26"/>
      <c r="D484" s="26">
        <v>500</v>
      </c>
      <c r="E484" s="28"/>
      <c r="F484" s="27"/>
      <c r="G484" s="20"/>
    </row>
    <row r="485" spans="1:7">
      <c r="A485" s="6"/>
      <c r="B485" s="6" t="s">
        <v>465</v>
      </c>
      <c r="C485" s="26"/>
      <c r="D485" s="26">
        <v>1500</v>
      </c>
      <c r="E485" s="28"/>
      <c r="F485" s="27"/>
      <c r="G485" s="20"/>
    </row>
    <row r="486" spans="1:7">
      <c r="A486" s="6"/>
      <c r="B486" s="6" t="s">
        <v>466</v>
      </c>
      <c r="C486" s="26"/>
      <c r="D486" s="26">
        <v>400</v>
      </c>
      <c r="E486" s="28"/>
      <c r="F486" s="27"/>
      <c r="G486" s="20"/>
    </row>
    <row r="487" spans="1:7">
      <c r="A487" s="6"/>
      <c r="B487" s="6" t="s">
        <v>467</v>
      </c>
      <c r="C487" s="26"/>
      <c r="D487" s="26">
        <v>250</v>
      </c>
      <c r="E487" s="28"/>
      <c r="F487" s="27"/>
      <c r="G487" s="20"/>
    </row>
    <row r="488" spans="1:7">
      <c r="A488" s="6"/>
      <c r="B488" s="6" t="s">
        <v>468</v>
      </c>
      <c r="C488" s="26"/>
      <c r="D488" s="26">
        <v>500</v>
      </c>
      <c r="E488" s="28"/>
      <c r="F488" s="27"/>
      <c r="G488" s="20"/>
    </row>
    <row r="489" spans="1:7">
      <c r="A489" s="6"/>
      <c r="B489" s="6" t="s">
        <v>469</v>
      </c>
      <c r="C489" s="26"/>
      <c r="D489" s="26">
        <v>1500</v>
      </c>
      <c r="E489" s="28"/>
      <c r="F489" s="27"/>
      <c r="G489" s="20"/>
    </row>
    <row r="490" spans="1:7">
      <c r="A490" s="6"/>
      <c r="B490" s="6" t="s">
        <v>470</v>
      </c>
      <c r="C490" s="26"/>
      <c r="D490" s="26">
        <v>1500</v>
      </c>
      <c r="E490" s="28"/>
      <c r="F490" s="27"/>
      <c r="G490" s="20"/>
    </row>
    <row r="491" spans="1:7">
      <c r="A491" s="6"/>
      <c r="B491" s="6" t="s">
        <v>471</v>
      </c>
      <c r="C491" s="26"/>
      <c r="D491" s="26">
        <v>600</v>
      </c>
      <c r="E491" s="28"/>
      <c r="F491" s="27"/>
      <c r="G491" s="20"/>
    </row>
    <row r="492" spans="1:7">
      <c r="A492" s="6"/>
      <c r="B492" s="6" t="s">
        <v>472</v>
      </c>
      <c r="C492" s="26"/>
      <c r="D492" s="26">
        <v>250</v>
      </c>
      <c r="E492" s="28"/>
      <c r="F492" s="27"/>
      <c r="G492" s="20"/>
    </row>
    <row r="493" spans="1:7">
      <c r="A493" s="6"/>
      <c r="B493" s="6" t="s">
        <v>473</v>
      </c>
      <c r="C493" s="26"/>
      <c r="D493" s="26">
        <v>500</v>
      </c>
      <c r="E493" s="28"/>
      <c r="F493" s="27"/>
      <c r="G493" s="20"/>
    </row>
    <row r="494" spans="1:7">
      <c r="A494" s="6"/>
      <c r="B494" s="6" t="s">
        <v>474</v>
      </c>
      <c r="C494" s="26"/>
      <c r="D494" s="26">
        <v>750</v>
      </c>
      <c r="E494" s="28"/>
      <c r="F494" s="27"/>
      <c r="G494" s="20"/>
    </row>
    <row r="495" spans="1:7">
      <c r="A495" s="6"/>
      <c r="B495" s="6" t="s">
        <v>475</v>
      </c>
      <c r="C495" s="26"/>
      <c r="D495" s="26">
        <v>300</v>
      </c>
      <c r="E495" s="28"/>
      <c r="F495" s="27"/>
      <c r="G495" s="20"/>
    </row>
    <row r="496" spans="1:7">
      <c r="A496" s="6"/>
      <c r="B496" s="6" t="s">
        <v>469</v>
      </c>
      <c r="C496" s="26"/>
      <c r="D496" s="26">
        <v>2000</v>
      </c>
      <c r="E496" s="28"/>
      <c r="F496" s="27"/>
      <c r="G496" s="20"/>
    </row>
    <row r="497" spans="1:7">
      <c r="A497" s="6"/>
      <c r="B497" s="6" t="s">
        <v>476</v>
      </c>
      <c r="C497" s="26"/>
      <c r="D497" s="26">
        <v>3000</v>
      </c>
      <c r="E497" s="28"/>
      <c r="F497" s="27"/>
      <c r="G497" s="20"/>
    </row>
    <row r="498" spans="1:7">
      <c r="A498" s="6"/>
      <c r="B498" s="6" t="s">
        <v>477</v>
      </c>
      <c r="C498" s="26"/>
      <c r="D498" s="26">
        <v>2500</v>
      </c>
      <c r="E498" s="28"/>
      <c r="F498" s="27"/>
      <c r="G498" s="20"/>
    </row>
    <row r="499" spans="1:7">
      <c r="A499" s="6"/>
      <c r="B499" s="6" t="s">
        <v>478</v>
      </c>
      <c r="C499" s="26"/>
      <c r="D499" s="26">
        <v>300</v>
      </c>
      <c r="E499" s="28"/>
      <c r="F499" s="27"/>
      <c r="G499" s="20"/>
    </row>
    <row r="500" spans="1:7">
      <c r="A500" s="6"/>
      <c r="B500" s="6" t="s">
        <v>479</v>
      </c>
      <c r="C500" s="26"/>
      <c r="D500" s="26">
        <v>750</v>
      </c>
      <c r="E500" s="28"/>
      <c r="F500" s="27"/>
      <c r="G500" s="20"/>
    </row>
    <row r="501" spans="1:7">
      <c r="A501" s="6"/>
      <c r="B501" s="6" t="s">
        <v>480</v>
      </c>
      <c r="C501" s="26"/>
      <c r="D501" s="26">
        <v>1500</v>
      </c>
      <c r="E501" s="28"/>
      <c r="F501" s="27"/>
      <c r="G501" s="20"/>
    </row>
    <row r="502" spans="1:7">
      <c r="A502" s="6"/>
      <c r="B502" s="6" t="s">
        <v>481</v>
      </c>
      <c r="C502" s="26"/>
      <c r="D502" s="26">
        <v>3000</v>
      </c>
      <c r="E502" s="28"/>
      <c r="F502" s="27"/>
      <c r="G502" s="20"/>
    </row>
    <row r="503" spans="1:7">
      <c r="A503" s="22" t="s">
        <v>482</v>
      </c>
      <c r="B503" s="23" t="s">
        <v>14</v>
      </c>
      <c r="C503" s="24">
        <v>945</v>
      </c>
      <c r="D503" s="24">
        <f>SUM(D504:D505)</f>
        <v>700</v>
      </c>
      <c r="E503" s="24">
        <f>D503-C503</f>
        <v>-245</v>
      </c>
      <c r="F503" s="25">
        <f>((D503-C503)/C503)</f>
        <v>-0.25925925925925924</v>
      </c>
      <c r="G503" s="20"/>
    </row>
    <row r="504" spans="1:7">
      <c r="A504" s="6"/>
      <c r="B504" s="6" t="s">
        <v>483</v>
      </c>
      <c r="C504" s="26"/>
      <c r="D504" s="26">
        <v>600</v>
      </c>
      <c r="E504" s="28"/>
      <c r="F504" s="27"/>
      <c r="G504" s="20"/>
    </row>
    <row r="505" spans="1:7">
      <c r="A505" s="6"/>
      <c r="B505" s="6" t="s">
        <v>484</v>
      </c>
      <c r="C505" s="26"/>
      <c r="D505" s="26">
        <v>100</v>
      </c>
      <c r="E505" s="28"/>
      <c r="F505" s="27"/>
      <c r="G505" s="20"/>
    </row>
    <row r="506" spans="1:7">
      <c r="A506" s="34" t="s">
        <v>485</v>
      </c>
      <c r="B506" s="35" t="s">
        <v>14</v>
      </c>
      <c r="C506" s="36">
        <v>1800</v>
      </c>
      <c r="D506" s="36">
        <f>SUM(D507:D510)</f>
        <v>3000</v>
      </c>
      <c r="E506" s="36">
        <f>D506-C506</f>
        <v>1200</v>
      </c>
      <c r="F506" s="37">
        <f>E506/C506</f>
        <v>0.66666666666666663</v>
      </c>
      <c r="G506" s="20"/>
    </row>
    <row r="507" spans="1:7">
      <c r="A507" s="38"/>
      <c r="B507" s="39" t="s">
        <v>486</v>
      </c>
      <c r="C507" s="40"/>
      <c r="D507" s="40">
        <v>400</v>
      </c>
      <c r="E507" s="41"/>
      <c r="F507" s="42"/>
      <c r="G507" s="20"/>
    </row>
    <row r="508" spans="1:7">
      <c r="A508" s="38"/>
      <c r="B508" s="39" t="s">
        <v>487</v>
      </c>
      <c r="C508" s="40"/>
      <c r="D508" s="40">
        <v>900</v>
      </c>
      <c r="E508" s="41"/>
      <c r="F508" s="42"/>
      <c r="G508" s="20"/>
    </row>
    <row r="509" spans="1:7">
      <c r="A509" s="38"/>
      <c r="B509" s="39" t="s">
        <v>488</v>
      </c>
      <c r="C509" s="40"/>
      <c r="D509" s="40">
        <v>1300</v>
      </c>
      <c r="E509" s="41"/>
      <c r="F509" s="42"/>
      <c r="G509" s="20"/>
    </row>
    <row r="510" spans="1:7">
      <c r="A510" s="6"/>
      <c r="B510" s="6" t="s">
        <v>484</v>
      </c>
      <c r="C510" s="26"/>
      <c r="D510" s="26">
        <v>400</v>
      </c>
      <c r="E510" s="28"/>
      <c r="F510" s="27"/>
      <c r="G510" s="20"/>
    </row>
    <row r="511" spans="1:7">
      <c r="A511" s="22" t="s">
        <v>489</v>
      </c>
      <c r="B511" s="23" t="s">
        <v>14</v>
      </c>
      <c r="C511" s="24">
        <v>881.8</v>
      </c>
      <c r="D511" s="24">
        <f>SUM(D512:D519)</f>
        <v>1930</v>
      </c>
      <c r="E511" s="24">
        <f>D511-C511</f>
        <v>1048.2</v>
      </c>
      <c r="F511" s="25">
        <f>((D511-C511)/C511)</f>
        <v>1.188704921750964</v>
      </c>
      <c r="G511" s="20"/>
    </row>
    <row r="512" spans="1:7">
      <c r="A512" s="6"/>
      <c r="B512" s="6" t="s">
        <v>490</v>
      </c>
      <c r="C512" s="26"/>
      <c r="D512" s="26">
        <v>145</v>
      </c>
      <c r="E512" s="28"/>
      <c r="F512" s="27"/>
      <c r="G512" s="20"/>
    </row>
    <row r="513" spans="1:7">
      <c r="A513" s="6"/>
      <c r="B513" s="6" t="s">
        <v>491</v>
      </c>
      <c r="C513" s="26"/>
      <c r="D513" s="26">
        <v>170</v>
      </c>
      <c r="E513" s="28"/>
      <c r="F513" s="27"/>
      <c r="G513" s="20"/>
    </row>
    <row r="514" spans="1:7">
      <c r="A514" s="6"/>
      <c r="B514" s="6" t="s">
        <v>141</v>
      </c>
      <c r="C514" s="26"/>
      <c r="D514" s="26">
        <v>700</v>
      </c>
      <c r="E514" s="28"/>
      <c r="F514" s="27"/>
      <c r="G514" s="20"/>
    </row>
    <row r="515" spans="1:7">
      <c r="A515" s="6"/>
      <c r="B515" s="6" t="s">
        <v>492</v>
      </c>
      <c r="C515" s="26"/>
      <c r="D515" s="26">
        <v>150</v>
      </c>
      <c r="E515" s="28"/>
      <c r="F515" s="27"/>
      <c r="G515" s="20"/>
    </row>
    <row r="516" spans="1:7">
      <c r="A516" s="6"/>
      <c r="B516" s="6" t="s">
        <v>61</v>
      </c>
      <c r="C516" s="26"/>
      <c r="D516" s="26">
        <v>530</v>
      </c>
      <c r="E516" s="28"/>
      <c r="F516" s="27"/>
      <c r="G516" s="20"/>
    </row>
    <row r="517" spans="1:7">
      <c r="A517" s="6"/>
      <c r="B517" s="6" t="s">
        <v>493</v>
      </c>
      <c r="C517" s="26"/>
      <c r="D517" s="26">
        <v>45</v>
      </c>
      <c r="E517" s="28"/>
      <c r="F517" s="27"/>
      <c r="G517" s="20"/>
    </row>
    <row r="518" spans="1:7">
      <c r="A518" s="6"/>
      <c r="B518" s="6" t="s">
        <v>493</v>
      </c>
      <c r="C518" s="26"/>
      <c r="D518" s="26">
        <v>45</v>
      </c>
      <c r="E518" s="28"/>
      <c r="F518" s="27"/>
      <c r="G518" s="20"/>
    </row>
    <row r="519" spans="1:7">
      <c r="A519" s="6"/>
      <c r="B519" s="6" t="s">
        <v>490</v>
      </c>
      <c r="C519" s="26"/>
      <c r="D519" s="26">
        <v>145</v>
      </c>
      <c r="E519" s="28"/>
      <c r="F519" s="27"/>
      <c r="G519" s="20"/>
    </row>
    <row r="520" spans="1:7">
      <c r="A520" s="22" t="s">
        <v>494</v>
      </c>
      <c r="B520" s="23" t="s">
        <v>14</v>
      </c>
      <c r="C520" s="24">
        <v>2645</v>
      </c>
      <c r="D520" s="24">
        <f>SUM(D521:D529)</f>
        <v>2245</v>
      </c>
      <c r="E520" s="24">
        <f>D520-C520</f>
        <v>-400</v>
      </c>
      <c r="F520" s="25">
        <f>((D520-C520)/C520)</f>
        <v>-0.15122873345935728</v>
      </c>
      <c r="G520" s="20"/>
    </row>
    <row r="521" spans="1:7">
      <c r="A521" s="6"/>
      <c r="B521" s="6" t="s">
        <v>495</v>
      </c>
      <c r="C521" s="26"/>
      <c r="D521" s="26">
        <v>300</v>
      </c>
      <c r="E521" s="28"/>
      <c r="F521" s="27"/>
      <c r="G521" s="20"/>
    </row>
    <row r="522" spans="1:7">
      <c r="A522" s="6"/>
      <c r="B522" s="6" t="s">
        <v>496</v>
      </c>
      <c r="C522" s="26"/>
      <c r="D522" s="26">
        <v>300</v>
      </c>
      <c r="E522" s="28"/>
      <c r="F522" s="27"/>
      <c r="G522" s="20"/>
    </row>
    <row r="523" spans="1:7">
      <c r="A523" s="6"/>
      <c r="B523" s="6" t="s">
        <v>497</v>
      </c>
      <c r="C523" s="26"/>
      <c r="D523" s="26">
        <v>400</v>
      </c>
      <c r="E523" s="28"/>
      <c r="F523" s="27"/>
      <c r="G523" s="20"/>
    </row>
    <row r="524" spans="1:7">
      <c r="A524" s="6"/>
      <c r="B524" s="6" t="s">
        <v>498</v>
      </c>
      <c r="C524" s="26"/>
      <c r="D524" s="26">
        <v>295</v>
      </c>
      <c r="E524" s="28"/>
      <c r="F524" s="27"/>
      <c r="G524" s="20"/>
    </row>
    <row r="525" spans="1:7">
      <c r="A525" s="6"/>
      <c r="B525" s="6" t="s">
        <v>499</v>
      </c>
      <c r="C525" s="26"/>
      <c r="D525" s="26">
        <v>100</v>
      </c>
      <c r="E525" s="28"/>
      <c r="F525" s="27"/>
      <c r="G525" s="20"/>
    </row>
    <row r="526" spans="1:7">
      <c r="A526" s="6"/>
      <c r="B526" s="6" t="s">
        <v>500</v>
      </c>
      <c r="C526" s="26"/>
      <c r="D526" s="26">
        <v>100</v>
      </c>
      <c r="E526" s="28"/>
      <c r="F526" s="27"/>
      <c r="G526" s="20"/>
    </row>
    <row r="527" spans="1:7">
      <c r="A527" s="6"/>
      <c r="B527" s="6" t="s">
        <v>501</v>
      </c>
      <c r="C527" s="26"/>
      <c r="D527" s="26">
        <v>300</v>
      </c>
      <c r="E527" s="28"/>
      <c r="F527" s="27"/>
      <c r="G527" s="20"/>
    </row>
    <row r="528" spans="1:7">
      <c r="A528" s="6"/>
      <c r="B528" s="6" t="s">
        <v>502</v>
      </c>
      <c r="C528" s="26"/>
      <c r="D528" s="26">
        <v>300</v>
      </c>
      <c r="E528" s="28"/>
      <c r="F528" s="27"/>
      <c r="G528" s="20"/>
    </row>
    <row r="529" spans="1:7">
      <c r="A529" s="6"/>
      <c r="B529" s="6" t="s">
        <v>503</v>
      </c>
      <c r="C529" s="26"/>
      <c r="D529" s="26">
        <v>150</v>
      </c>
      <c r="E529" s="28"/>
      <c r="F529" s="27"/>
      <c r="G529" s="20"/>
    </row>
    <row r="530" spans="1:7">
      <c r="A530" s="22" t="s">
        <v>504</v>
      </c>
      <c r="B530" s="23" t="s">
        <v>14</v>
      </c>
      <c r="C530" s="24">
        <v>5500</v>
      </c>
      <c r="D530" s="24">
        <f>SUM(D531:D539)</f>
        <v>11317</v>
      </c>
      <c r="E530" s="24">
        <f>D530-C530</f>
        <v>5817</v>
      </c>
      <c r="F530" s="25">
        <f>((D530-C530)/C530)</f>
        <v>1.0576363636363637</v>
      </c>
      <c r="G530" s="20"/>
    </row>
    <row r="531" spans="1:7">
      <c r="A531" s="6"/>
      <c r="B531" s="6" t="s">
        <v>505</v>
      </c>
      <c r="C531" s="26"/>
      <c r="D531" s="26">
        <v>5750</v>
      </c>
      <c r="E531" s="28"/>
      <c r="F531" s="27"/>
      <c r="G531" s="20"/>
    </row>
    <row r="532" spans="1:7">
      <c r="A532" s="6"/>
      <c r="B532" s="6" t="s">
        <v>506</v>
      </c>
      <c r="C532" s="26"/>
      <c r="D532" s="26">
        <v>75</v>
      </c>
      <c r="E532" s="28"/>
      <c r="F532" s="27"/>
      <c r="G532" s="20"/>
    </row>
    <row r="533" spans="1:7">
      <c r="A533" s="6"/>
      <c r="B533" s="6" t="s">
        <v>507</v>
      </c>
      <c r="C533" s="26"/>
      <c r="D533" s="26">
        <v>650</v>
      </c>
      <c r="E533" s="28"/>
      <c r="F533" s="27"/>
      <c r="G533" s="20"/>
    </row>
    <row r="534" spans="1:7">
      <c r="A534" s="6"/>
      <c r="B534" s="6" t="s">
        <v>508</v>
      </c>
      <c r="C534" s="26"/>
      <c r="D534" s="26">
        <v>200</v>
      </c>
      <c r="E534" s="28"/>
      <c r="F534" s="27"/>
      <c r="G534" s="20"/>
    </row>
    <row r="535" spans="1:7">
      <c r="A535" s="6"/>
      <c r="B535" s="6" t="s">
        <v>509</v>
      </c>
      <c r="C535" s="26"/>
      <c r="D535" s="26">
        <v>600</v>
      </c>
      <c r="E535" s="28"/>
      <c r="F535" s="27"/>
      <c r="G535" s="20"/>
    </row>
    <row r="536" spans="1:7">
      <c r="A536" s="6"/>
      <c r="B536" s="6" t="s">
        <v>510</v>
      </c>
      <c r="C536" s="26"/>
      <c r="D536" s="26">
        <v>2250</v>
      </c>
      <c r="E536" s="28"/>
      <c r="F536" s="27"/>
      <c r="G536" s="20"/>
    </row>
    <row r="537" spans="1:7">
      <c r="A537" s="6"/>
      <c r="B537" s="6" t="s">
        <v>511</v>
      </c>
      <c r="C537" s="26"/>
      <c r="D537" s="26">
        <v>1125</v>
      </c>
      <c r="E537" s="28"/>
      <c r="F537" s="27"/>
      <c r="G537" s="20"/>
    </row>
    <row r="538" spans="1:7">
      <c r="A538" s="6"/>
      <c r="B538" s="6" t="s">
        <v>512</v>
      </c>
      <c r="C538" s="26"/>
      <c r="D538" s="26">
        <v>50</v>
      </c>
      <c r="E538" s="28"/>
      <c r="F538" s="27"/>
      <c r="G538" s="20"/>
    </row>
    <row r="539" spans="1:7">
      <c r="A539" s="6"/>
      <c r="B539" s="6" t="s">
        <v>513</v>
      </c>
      <c r="C539" s="26"/>
      <c r="D539" s="26">
        <v>617</v>
      </c>
      <c r="E539" s="28"/>
      <c r="F539" s="27"/>
      <c r="G539" s="20"/>
    </row>
    <row r="540" spans="1:7">
      <c r="A540" s="22" t="s">
        <v>514</v>
      </c>
      <c r="B540" s="23" t="s">
        <v>14</v>
      </c>
      <c r="C540" s="24">
        <v>600</v>
      </c>
      <c r="D540" s="24">
        <f>SUM(D541:D541)</f>
        <v>0</v>
      </c>
      <c r="E540" s="24">
        <f>D540-C540</f>
        <v>-600</v>
      </c>
      <c r="F540" s="25">
        <f>((D540-C540)/C540)</f>
        <v>-1</v>
      </c>
      <c r="G540" s="20"/>
    </row>
    <row r="541" spans="1:7">
      <c r="A541" s="6"/>
      <c r="B541" s="6" t="s">
        <v>64</v>
      </c>
      <c r="C541" s="26"/>
      <c r="D541" s="26">
        <v>0</v>
      </c>
      <c r="E541" s="28"/>
      <c r="F541" s="27"/>
      <c r="G541" s="20"/>
    </row>
    <row r="542" spans="1:7">
      <c r="A542" s="22" t="s">
        <v>515</v>
      </c>
      <c r="B542" s="23" t="s">
        <v>14</v>
      </c>
      <c r="C542" s="24">
        <v>8190</v>
      </c>
      <c r="D542" s="24">
        <f>SUM(D543:D545)</f>
        <v>15515</v>
      </c>
      <c r="E542" s="24">
        <f>D542-C542</f>
        <v>7325</v>
      </c>
      <c r="F542" s="25">
        <f>((D542-C542)/C542)</f>
        <v>0.89438339438339443</v>
      </c>
      <c r="G542" s="20"/>
    </row>
    <row r="543" spans="1:7">
      <c r="A543" s="6"/>
      <c r="B543" s="6" t="s">
        <v>516</v>
      </c>
      <c r="C543" s="26"/>
      <c r="D543" s="26">
        <v>5215</v>
      </c>
      <c r="E543" s="28"/>
      <c r="F543" s="27"/>
      <c r="G543" s="20"/>
    </row>
    <row r="544" spans="1:7">
      <c r="A544" s="6"/>
      <c r="B544" s="6" t="s">
        <v>517</v>
      </c>
      <c r="C544" s="26"/>
      <c r="D544" s="26">
        <v>9000</v>
      </c>
      <c r="E544" s="28"/>
      <c r="F544" s="27"/>
      <c r="G544" s="20"/>
    </row>
    <row r="545" spans="1:7">
      <c r="A545" s="6"/>
      <c r="B545" s="6" t="s">
        <v>62</v>
      </c>
      <c r="C545" s="26"/>
      <c r="D545" s="26">
        <v>1300</v>
      </c>
      <c r="E545" s="28"/>
      <c r="F545" s="27"/>
      <c r="G545" s="20"/>
    </row>
    <row r="546" spans="1:7">
      <c r="A546" s="22" t="s">
        <v>518</v>
      </c>
      <c r="B546" s="23" t="s">
        <v>14</v>
      </c>
      <c r="C546" s="24">
        <v>4300</v>
      </c>
      <c r="D546" s="24">
        <f>SUM(D547:D548)</f>
        <v>4400</v>
      </c>
      <c r="E546" s="24">
        <f>D546-C546</f>
        <v>100</v>
      </c>
      <c r="F546" s="25">
        <f>((D546-C546)/C546)</f>
        <v>2.3255813953488372E-2</v>
      </c>
      <c r="G546" s="20"/>
    </row>
    <row r="547" spans="1:7">
      <c r="A547" s="6"/>
      <c r="B547" s="6" t="s">
        <v>519</v>
      </c>
      <c r="C547" s="26"/>
      <c r="D547" s="26">
        <v>4000</v>
      </c>
      <c r="E547" s="28"/>
      <c r="F547" s="27"/>
      <c r="G547" s="20"/>
    </row>
    <row r="548" spans="1:7">
      <c r="A548" s="6"/>
      <c r="B548" s="6" t="s">
        <v>488</v>
      </c>
      <c r="C548" s="26"/>
      <c r="D548" s="26">
        <v>400</v>
      </c>
      <c r="E548" s="28"/>
      <c r="F548" s="27"/>
      <c r="G548" s="20"/>
    </row>
    <row r="549" spans="1:7">
      <c r="A549" s="22" t="s">
        <v>520</v>
      </c>
      <c r="B549" s="23" t="s">
        <v>14</v>
      </c>
      <c r="C549" s="24">
        <v>1200</v>
      </c>
      <c r="D549" s="24">
        <f>SUM(D550:D552)</f>
        <v>2753.2799999999997</v>
      </c>
      <c r="E549" s="24">
        <f>D549-C549</f>
        <v>1553.2799999999997</v>
      </c>
      <c r="F549" s="25">
        <f>((D549-C549)/C549)</f>
        <v>1.2943999999999998</v>
      </c>
      <c r="G549" s="20"/>
    </row>
    <row r="550" spans="1:7">
      <c r="A550" s="6"/>
      <c r="B550" s="6" t="s">
        <v>521</v>
      </c>
      <c r="C550" s="26"/>
      <c r="D550" s="26">
        <v>196.42</v>
      </c>
      <c r="E550" s="28"/>
      <c r="F550" s="27"/>
      <c r="G550" s="20"/>
    </row>
    <row r="551" spans="1:7">
      <c r="A551" s="6"/>
      <c r="B551" s="6" t="s">
        <v>522</v>
      </c>
      <c r="C551" s="26"/>
      <c r="D551" s="26">
        <v>900</v>
      </c>
      <c r="E551" s="28"/>
      <c r="F551" s="27"/>
      <c r="G551" s="20"/>
    </row>
    <row r="552" spans="1:7">
      <c r="A552" s="6"/>
      <c r="B552" s="6" t="s">
        <v>523</v>
      </c>
      <c r="C552" s="26"/>
      <c r="D552" s="26">
        <v>1656.86</v>
      </c>
      <c r="E552" s="28"/>
      <c r="F552" s="27"/>
      <c r="G552" s="20"/>
    </row>
    <row r="553" spans="1:7">
      <c r="A553" s="22" t="s">
        <v>524</v>
      </c>
      <c r="B553" s="23" t="s">
        <v>14</v>
      </c>
      <c r="C553" s="24">
        <v>3830</v>
      </c>
      <c r="D553" s="24">
        <f>SUM(D554:D558)</f>
        <v>7500</v>
      </c>
      <c r="E553" s="24">
        <f>D553-C553</f>
        <v>3670</v>
      </c>
      <c r="F553" s="25">
        <f>((D553-C553)/C553)</f>
        <v>0.95822454308093996</v>
      </c>
      <c r="G553" s="20"/>
    </row>
    <row r="554" spans="1:7">
      <c r="A554" s="6"/>
      <c r="B554" s="6" t="s">
        <v>525</v>
      </c>
      <c r="C554" s="26"/>
      <c r="D554" s="26">
        <v>1850</v>
      </c>
      <c r="E554" s="28"/>
      <c r="F554" s="27"/>
      <c r="G554" s="20"/>
    </row>
    <row r="555" spans="1:7">
      <c r="A555" s="6"/>
      <c r="B555" s="6" t="s">
        <v>526</v>
      </c>
      <c r="C555" s="26"/>
      <c r="D555" s="26">
        <v>1850</v>
      </c>
      <c r="E555" s="28"/>
      <c r="F555" s="27"/>
      <c r="G555" s="20"/>
    </row>
    <row r="556" spans="1:7">
      <c r="A556" s="6"/>
      <c r="B556" s="6" t="s">
        <v>527</v>
      </c>
      <c r="C556" s="26"/>
      <c r="D556" s="26">
        <v>2950</v>
      </c>
      <c r="E556" s="28"/>
      <c r="F556" s="27"/>
      <c r="G556" s="20"/>
    </row>
    <row r="557" spans="1:7">
      <c r="A557" s="6"/>
      <c r="B557" s="6" t="s">
        <v>439</v>
      </c>
      <c r="C557" s="26"/>
      <c r="D557" s="26">
        <v>250</v>
      </c>
      <c r="E557" s="28"/>
      <c r="F557" s="27"/>
      <c r="G557" s="20"/>
    </row>
    <row r="558" spans="1:7">
      <c r="A558" s="6"/>
      <c r="B558" s="6" t="s">
        <v>528</v>
      </c>
      <c r="C558" s="26"/>
      <c r="D558" s="26">
        <v>600</v>
      </c>
      <c r="E558" s="28"/>
      <c r="F558" s="27"/>
      <c r="G558" s="20"/>
    </row>
    <row r="559" spans="1:7">
      <c r="A559" s="22" t="s">
        <v>529</v>
      </c>
      <c r="B559" s="23" t="s">
        <v>14</v>
      </c>
      <c r="C559" s="24">
        <v>2800</v>
      </c>
      <c r="D559" s="24">
        <f>SUM(D560:D562)</f>
        <v>3500</v>
      </c>
      <c r="E559" s="24">
        <f>D559-C559</f>
        <v>700</v>
      </c>
      <c r="F559" s="25">
        <f>((D559-C559)/C559)</f>
        <v>0.25</v>
      </c>
      <c r="G559" s="20"/>
    </row>
    <row r="560" spans="1:7">
      <c r="A560" s="6"/>
      <c r="B560" s="6" t="s">
        <v>530</v>
      </c>
      <c r="C560" s="26"/>
      <c r="D560" s="26">
        <v>1000</v>
      </c>
      <c r="E560" s="28"/>
      <c r="F560" s="27"/>
      <c r="G560" s="20"/>
    </row>
    <row r="561" spans="1:7">
      <c r="A561" s="6"/>
      <c r="B561" s="6" t="s">
        <v>531</v>
      </c>
      <c r="C561" s="26"/>
      <c r="D561" s="26">
        <v>1200</v>
      </c>
      <c r="E561" s="28"/>
      <c r="F561" s="27"/>
      <c r="G561" s="20"/>
    </row>
    <row r="562" spans="1:7">
      <c r="A562" s="6"/>
      <c r="B562" s="6" t="s">
        <v>532</v>
      </c>
      <c r="C562" s="26"/>
      <c r="D562" s="26">
        <v>1300</v>
      </c>
      <c r="E562" s="28"/>
      <c r="F562" s="27"/>
      <c r="G562" s="20"/>
    </row>
    <row r="563" spans="1:7">
      <c r="A563" s="22" t="s">
        <v>533</v>
      </c>
      <c r="B563" s="23" t="s">
        <v>14</v>
      </c>
      <c r="C563" s="24">
        <v>2000</v>
      </c>
      <c r="D563" s="24">
        <f>SUM(D564:D569)</f>
        <v>4355</v>
      </c>
      <c r="E563" s="24">
        <f>D563-C563</f>
        <v>2355</v>
      </c>
      <c r="F563" s="25">
        <f>((D563-C563)/C563)</f>
        <v>1.1775</v>
      </c>
      <c r="G563" s="20"/>
    </row>
    <row r="564" spans="1:7">
      <c r="A564" s="6"/>
      <c r="B564" s="48" t="s">
        <v>534</v>
      </c>
      <c r="C564" s="26"/>
      <c r="D564" s="26">
        <v>1280</v>
      </c>
      <c r="E564" s="28"/>
      <c r="F564" s="27"/>
      <c r="G564" s="20"/>
    </row>
    <row r="565" spans="1:7">
      <c r="A565" s="6"/>
      <c r="B565" s="38" t="s">
        <v>535</v>
      </c>
      <c r="C565" s="26"/>
      <c r="D565" s="26">
        <v>2000</v>
      </c>
      <c r="E565" s="28"/>
      <c r="F565" s="27"/>
      <c r="G565" s="20"/>
    </row>
    <row r="566" spans="1:7">
      <c r="A566" s="6"/>
      <c r="B566" s="38" t="s">
        <v>536</v>
      </c>
      <c r="C566" s="26"/>
      <c r="D566" s="26">
        <v>375</v>
      </c>
      <c r="E566" s="28"/>
      <c r="F566" s="27"/>
      <c r="G566" s="20"/>
    </row>
    <row r="567" spans="1:7">
      <c r="A567" s="6"/>
      <c r="B567" s="38" t="s">
        <v>537</v>
      </c>
      <c r="C567" s="26"/>
      <c r="D567" s="26">
        <v>100</v>
      </c>
      <c r="E567" s="28"/>
      <c r="F567" s="27"/>
      <c r="G567" s="20"/>
    </row>
    <row r="568" spans="1:7">
      <c r="A568" s="6"/>
      <c r="B568" s="38" t="s">
        <v>538</v>
      </c>
      <c r="C568" s="26"/>
      <c r="D568" s="26">
        <v>250</v>
      </c>
      <c r="E568" s="28"/>
      <c r="F568" s="27"/>
      <c r="G568" s="20"/>
    </row>
    <row r="569" spans="1:7">
      <c r="A569" s="6"/>
      <c r="B569" s="38" t="s">
        <v>539</v>
      </c>
      <c r="C569" s="26"/>
      <c r="D569" s="26">
        <v>350</v>
      </c>
      <c r="E569" s="28"/>
      <c r="F569" s="27"/>
      <c r="G569" s="20"/>
    </row>
    <row r="570" spans="1:7">
      <c r="A570" s="22" t="s">
        <v>540</v>
      </c>
      <c r="B570" s="23" t="s">
        <v>14</v>
      </c>
      <c r="C570" s="24">
        <v>3025</v>
      </c>
      <c r="D570" s="24">
        <f>SUM(D571:D574)</f>
        <v>3210</v>
      </c>
      <c r="E570" s="24">
        <f>D570-C570</f>
        <v>185</v>
      </c>
      <c r="F570" s="25">
        <f>((D570-C570)/C570)</f>
        <v>6.1157024793388429E-2</v>
      </c>
      <c r="G570" s="20"/>
    </row>
    <row r="571" spans="1:7">
      <c r="A571" s="6"/>
      <c r="B571" s="6" t="s">
        <v>541</v>
      </c>
      <c r="C571" s="26"/>
      <c r="D571" s="26">
        <v>1500</v>
      </c>
      <c r="E571" s="28"/>
      <c r="F571" s="27"/>
      <c r="G571" s="20"/>
    </row>
    <row r="572" spans="1:7">
      <c r="A572" s="6"/>
      <c r="B572" s="6" t="s">
        <v>542</v>
      </c>
      <c r="C572" s="26"/>
      <c r="D572" s="26">
        <v>1260</v>
      </c>
      <c r="E572" s="28"/>
      <c r="F572" s="27"/>
      <c r="G572" s="20"/>
    </row>
    <row r="573" spans="1:7">
      <c r="A573" s="6"/>
      <c r="B573" s="6" t="s">
        <v>197</v>
      </c>
      <c r="C573" s="26"/>
      <c r="D573" s="26">
        <v>300</v>
      </c>
      <c r="E573" s="28"/>
      <c r="F573" s="27"/>
      <c r="G573" s="20"/>
    </row>
    <row r="574" spans="1:7">
      <c r="A574" s="6"/>
      <c r="B574" s="6" t="s">
        <v>543</v>
      </c>
      <c r="C574" s="26"/>
      <c r="D574" s="26">
        <v>150</v>
      </c>
      <c r="E574" s="28"/>
      <c r="F574" s="27"/>
      <c r="G574" s="20"/>
    </row>
    <row r="575" spans="1:7">
      <c r="A575" s="22" t="s">
        <v>544</v>
      </c>
      <c r="B575" s="23" t="s">
        <v>14</v>
      </c>
      <c r="C575" s="24">
        <v>3650</v>
      </c>
      <c r="D575" s="24">
        <f>SUM(D576:D579)</f>
        <v>3650</v>
      </c>
      <c r="E575" s="24">
        <f>D575-C575</f>
        <v>0</v>
      </c>
      <c r="F575" s="25">
        <f>((D575-C575)/C575)</f>
        <v>0</v>
      </c>
      <c r="G575" s="20"/>
    </row>
    <row r="576" spans="1:7">
      <c r="A576" s="6"/>
      <c r="B576" s="6" t="s">
        <v>545</v>
      </c>
      <c r="C576" s="26"/>
      <c r="D576" s="26">
        <v>1750</v>
      </c>
      <c r="E576" s="28"/>
      <c r="F576" s="27"/>
      <c r="G576" s="20"/>
    </row>
    <row r="577" spans="1:7">
      <c r="A577" s="6"/>
      <c r="B577" s="6" t="s">
        <v>546</v>
      </c>
      <c r="C577" s="26"/>
      <c r="D577" s="26">
        <v>250</v>
      </c>
      <c r="E577" s="28"/>
      <c r="F577" s="27"/>
      <c r="G577" s="20"/>
    </row>
    <row r="578" spans="1:7">
      <c r="A578" s="6"/>
      <c r="B578" s="6" t="s">
        <v>547</v>
      </c>
      <c r="C578" s="26"/>
      <c r="D578" s="26">
        <v>700</v>
      </c>
      <c r="E578" s="28"/>
      <c r="F578" s="27"/>
      <c r="G578" s="20"/>
    </row>
    <row r="579" spans="1:7">
      <c r="A579" s="6"/>
      <c r="B579" s="6" t="s">
        <v>548</v>
      </c>
      <c r="C579" s="26"/>
      <c r="D579" s="26">
        <v>950</v>
      </c>
      <c r="E579" s="28"/>
      <c r="F579" s="27"/>
      <c r="G579" s="20"/>
    </row>
    <row r="580" spans="1:7">
      <c r="A580" s="22" t="s">
        <v>549</v>
      </c>
      <c r="B580" s="23" t="s">
        <v>14</v>
      </c>
      <c r="C580" s="24">
        <v>1750</v>
      </c>
      <c r="D580" s="24">
        <f>SUM(D581:D581)</f>
        <v>0</v>
      </c>
      <c r="E580" s="24">
        <f>D580-C580</f>
        <v>-1750</v>
      </c>
      <c r="F580" s="25">
        <f>((D580-C580)/C580)</f>
        <v>-1</v>
      </c>
      <c r="G580" s="20"/>
    </row>
    <row r="581" spans="1:7">
      <c r="A581" s="6"/>
      <c r="B581" s="6" t="s">
        <v>64</v>
      </c>
      <c r="C581" s="26"/>
      <c r="D581" s="26">
        <v>0</v>
      </c>
      <c r="E581" s="28"/>
      <c r="F581" s="27"/>
      <c r="G581" s="20"/>
    </row>
    <row r="582" spans="1:7">
      <c r="A582" s="22" t="s">
        <v>550</v>
      </c>
      <c r="B582" s="23" t="s">
        <v>14</v>
      </c>
      <c r="C582" s="24">
        <v>3087</v>
      </c>
      <c r="D582" s="24">
        <f>SUM(D583:D586)</f>
        <v>6930</v>
      </c>
      <c r="E582" s="24">
        <f>D582-C582</f>
        <v>3843</v>
      </c>
      <c r="F582" s="25">
        <f>((D582-C582)/C582)</f>
        <v>1.2448979591836735</v>
      </c>
      <c r="G582" s="20"/>
    </row>
    <row r="583" spans="1:7">
      <c r="A583" s="6"/>
      <c r="B583" s="6" t="s">
        <v>551</v>
      </c>
      <c r="C583" s="26"/>
      <c r="D583" s="26">
        <v>1850</v>
      </c>
      <c r="E583" s="28"/>
      <c r="F583" s="27"/>
      <c r="G583" s="20"/>
    </row>
    <row r="584" spans="1:7">
      <c r="A584" s="6"/>
      <c r="B584" s="6" t="s">
        <v>552</v>
      </c>
      <c r="C584" s="26"/>
      <c r="D584" s="26">
        <v>3800</v>
      </c>
      <c r="E584" s="28"/>
      <c r="F584" s="27"/>
      <c r="G584" s="20"/>
    </row>
    <row r="585" spans="1:7">
      <c r="A585" s="6"/>
      <c r="B585" s="6" t="s">
        <v>553</v>
      </c>
      <c r="C585" s="26"/>
      <c r="D585" s="26">
        <v>1080</v>
      </c>
      <c r="E585" s="28"/>
      <c r="F585" s="27"/>
      <c r="G585" s="20"/>
    </row>
    <row r="586" spans="1:7">
      <c r="A586" s="6"/>
      <c r="B586" s="6" t="s">
        <v>554</v>
      </c>
      <c r="C586" s="26"/>
      <c r="D586" s="26">
        <v>200</v>
      </c>
      <c r="E586" s="28"/>
      <c r="F586" s="27"/>
      <c r="G586" s="20"/>
    </row>
    <row r="587" spans="1:7">
      <c r="A587" s="22" t="s">
        <v>555</v>
      </c>
      <c r="B587" s="23" t="s">
        <v>14</v>
      </c>
      <c r="C587" s="24">
        <v>6140</v>
      </c>
      <c r="D587" s="24">
        <f>SUM(D588:D589)</f>
        <v>3600</v>
      </c>
      <c r="E587" s="24">
        <f>D587-C587</f>
        <v>-2540</v>
      </c>
      <c r="F587" s="25">
        <f>((D587-C587)/C587)</f>
        <v>-0.41368078175895767</v>
      </c>
      <c r="G587" s="20"/>
    </row>
    <row r="588" spans="1:7">
      <c r="A588" s="6"/>
      <c r="B588" s="6" t="s">
        <v>252</v>
      </c>
      <c r="C588" s="26"/>
      <c r="D588" s="26">
        <v>1800</v>
      </c>
      <c r="E588" s="28"/>
      <c r="F588" s="27"/>
      <c r="G588" s="20"/>
    </row>
    <row r="589" spans="1:7">
      <c r="A589" s="6"/>
      <c r="B589" s="6" t="s">
        <v>556</v>
      </c>
      <c r="C589" s="26"/>
      <c r="D589" s="26">
        <v>1800</v>
      </c>
      <c r="E589" s="28"/>
      <c r="F589" s="27"/>
      <c r="G589" s="20"/>
    </row>
    <row r="590" spans="1:7">
      <c r="A590" s="22" t="s">
        <v>557</v>
      </c>
      <c r="B590" s="23" t="s">
        <v>14</v>
      </c>
      <c r="C590" s="24">
        <v>14247.06</v>
      </c>
      <c r="D590" s="24">
        <f>SUM(D591:D600)</f>
        <v>16991.78</v>
      </c>
      <c r="E590" s="24">
        <f>D590-C590</f>
        <v>2744.7199999999993</v>
      </c>
      <c r="F590" s="25">
        <f>((D590-C590)/C590)</f>
        <v>0.19265167690737595</v>
      </c>
      <c r="G590" s="20"/>
    </row>
    <row r="591" spans="1:7">
      <c r="A591" s="6"/>
      <c r="B591" s="6" t="s">
        <v>141</v>
      </c>
      <c r="C591" s="6"/>
      <c r="D591" s="26">
        <v>900</v>
      </c>
      <c r="E591" s="28"/>
      <c r="F591" s="27"/>
      <c r="G591" s="20"/>
    </row>
    <row r="592" spans="1:7">
      <c r="A592" s="6"/>
      <c r="B592" s="6" t="s">
        <v>558</v>
      </c>
      <c r="C592" s="6"/>
      <c r="D592" s="26">
        <v>5600</v>
      </c>
      <c r="E592" s="28"/>
      <c r="F592" s="27"/>
      <c r="G592" s="20"/>
    </row>
    <row r="593" spans="1:7">
      <c r="A593" s="6"/>
      <c r="B593" s="6" t="s">
        <v>559</v>
      </c>
      <c r="C593" s="26"/>
      <c r="D593" s="26">
        <v>3600</v>
      </c>
      <c r="E593" s="28"/>
      <c r="F593" s="27"/>
      <c r="G593" s="20"/>
    </row>
    <row r="594" spans="1:7">
      <c r="A594" s="6"/>
      <c r="B594" s="6" t="s">
        <v>439</v>
      </c>
      <c r="C594" s="26"/>
      <c r="D594" s="26">
        <v>137.82</v>
      </c>
      <c r="E594" s="28"/>
      <c r="F594" s="27"/>
      <c r="G594" s="20"/>
    </row>
    <row r="595" spans="1:7">
      <c r="A595" s="6"/>
      <c r="B595" s="6" t="s">
        <v>560</v>
      </c>
      <c r="C595" s="26"/>
      <c r="D595" s="26">
        <v>280</v>
      </c>
      <c r="E595" s="28"/>
      <c r="F595" s="27"/>
      <c r="G595" s="20"/>
    </row>
    <row r="596" spans="1:7">
      <c r="A596" s="6"/>
      <c r="B596" s="6" t="s">
        <v>561</v>
      </c>
      <c r="C596" s="26"/>
      <c r="D596" s="26">
        <v>111.88</v>
      </c>
      <c r="E596" s="28"/>
      <c r="F596" s="27"/>
      <c r="G596" s="20"/>
    </row>
    <row r="597" spans="1:7">
      <c r="A597" s="6"/>
      <c r="B597" s="6" t="s">
        <v>546</v>
      </c>
      <c r="C597" s="26"/>
      <c r="D597" s="26">
        <v>14.84</v>
      </c>
      <c r="E597" s="28"/>
      <c r="F597" s="27"/>
      <c r="G597" s="20"/>
    </row>
    <row r="598" spans="1:7">
      <c r="A598" s="6"/>
      <c r="B598" s="6" t="s">
        <v>562</v>
      </c>
      <c r="C598" s="26"/>
      <c r="D598" s="26">
        <v>1271.4000000000001</v>
      </c>
      <c r="E598" s="28"/>
      <c r="F598" s="27"/>
      <c r="G598" s="20"/>
    </row>
    <row r="599" spans="1:7">
      <c r="A599" s="6"/>
      <c r="B599" s="6" t="s">
        <v>517</v>
      </c>
      <c r="C599" s="26"/>
      <c r="D599" s="26">
        <v>3635.84</v>
      </c>
      <c r="E599" s="28"/>
      <c r="F599" s="27"/>
      <c r="G599" s="20"/>
    </row>
    <row r="600" spans="1:7">
      <c r="A600" s="6"/>
      <c r="B600" s="6" t="s">
        <v>563</v>
      </c>
      <c r="C600" s="26"/>
      <c r="D600" s="26">
        <v>1440</v>
      </c>
      <c r="E600" s="28"/>
      <c r="F600" s="27"/>
      <c r="G600" s="20"/>
    </row>
    <row r="601" spans="1:7">
      <c r="A601" s="22" t="s">
        <v>564</v>
      </c>
      <c r="B601" s="23" t="s">
        <v>14</v>
      </c>
      <c r="C601" s="24">
        <v>2710</v>
      </c>
      <c r="D601" s="24">
        <f>SUM(D602:D603)</f>
        <v>2860</v>
      </c>
      <c r="E601" s="24">
        <f>D601-C601</f>
        <v>150</v>
      </c>
      <c r="F601" s="25">
        <f>((D601-C601)/C601)</f>
        <v>5.5350553505535055E-2</v>
      </c>
      <c r="G601" s="20"/>
    </row>
    <row r="602" spans="1:7">
      <c r="A602" s="6"/>
      <c r="B602" s="6" t="s">
        <v>565</v>
      </c>
      <c r="C602" s="26"/>
      <c r="D602" s="26">
        <v>1960</v>
      </c>
      <c r="E602" s="28"/>
      <c r="F602" s="27"/>
      <c r="G602" s="20"/>
    </row>
    <row r="603" spans="1:7">
      <c r="A603" s="6"/>
      <c r="B603" s="6" t="s">
        <v>566</v>
      </c>
      <c r="C603" s="26"/>
      <c r="D603" s="26">
        <v>900</v>
      </c>
      <c r="E603" s="28"/>
      <c r="F603" s="27"/>
      <c r="G603" s="20"/>
    </row>
    <row r="604" spans="1:7">
      <c r="A604" s="49" t="s">
        <v>567</v>
      </c>
      <c r="B604" s="49" t="s">
        <v>568</v>
      </c>
      <c r="C604" s="50">
        <f>SUM(C2,C6,C23,C26,C31,C37,C46,C52,C54,C61,C68,C81,C83,C85,C90,C95,C104,C109,C122,C128,C130,C137,C143,C156,C168,C172,C174,C181,C183,C187,C201,C205,C209,C235,C237,C243,C245,C250,C257,C261,C280,C286,C291,C300,C308,C310,C314,C318,C350,C358,C363,C371,C374,C377,C382,C392,C394,C403,C409,C415,C418,C421,C439,C448,C460,C462,C467,C469,C477,C503,C506,C511,C520,C530,C540,C542,C546,C549,C553,C559,C563,C570,C575,C580,C582,C587,C590,C601)</f>
        <v>1024959.2100000001</v>
      </c>
      <c r="D604" s="50">
        <f>SUM(D2,D6,D23,D26,D31,D37,D46,D52,D54,D61,D68,D81,D83,D85,D90,D95,D104,D109,D122,D128,D130,D137,D143,D156,D168,D172,D174,D181,D183,D187,D201,D205,D209,D235,D237,D243,D245,D250,D257,D261,D280,D286,D291,D300,D308,D310,D314,D318,D350,D358,D363,D371,D374,D377,D382,D392,D394,D403,D409,D415,D418,D421,D439,D448,D460,D462,D467,D469,D477,D503,D506,D511,D520,D530,D540,D542,D546,D549,D553,D559,D563,D570,D575,D580,D582,D587,D590,D601,)</f>
        <v>1210448.5599999998</v>
      </c>
      <c r="E604" s="50">
        <f>D604-C604</f>
        <v>185489.34999999974</v>
      </c>
      <c r="F604" s="51">
        <f>E604/C604</f>
        <v>0.18097242133177158</v>
      </c>
      <c r="G604" s="20"/>
    </row>
    <row r="605" spans="1:7">
      <c r="E605" s="21"/>
      <c r="F605" s="21"/>
    </row>
    <row r="606" spans="1:7">
      <c r="E606" s="21"/>
      <c r="F606" s="21"/>
    </row>
    <row r="607" spans="1:7">
      <c r="E607" s="21"/>
      <c r="F607" s="21"/>
    </row>
    <row r="608" spans="1:7">
      <c r="E608" s="21"/>
      <c r="F608" s="21"/>
    </row>
    <row r="609" spans="5:6">
      <c r="E609" s="21"/>
      <c r="F609" s="21"/>
    </row>
    <row r="610" spans="5:6">
      <c r="E610" s="21"/>
      <c r="F610" s="21"/>
    </row>
    <row r="611" spans="5:6">
      <c r="E611" s="21"/>
      <c r="F611" s="21"/>
    </row>
    <row r="612" spans="5:6">
      <c r="E612" s="21"/>
      <c r="F612" s="21"/>
    </row>
    <row r="613" spans="5:6">
      <c r="E613" s="21"/>
      <c r="F613" s="21"/>
    </row>
    <row r="614" spans="5:6">
      <c r="E614" s="21"/>
      <c r="F614" s="21"/>
    </row>
    <row r="615" spans="5:6">
      <c r="E615" s="21"/>
      <c r="F615" s="21"/>
    </row>
    <row r="616" spans="5:6">
      <c r="E616" s="21"/>
      <c r="F616" s="21"/>
    </row>
    <row r="617" spans="5:6">
      <c r="E617" s="21"/>
      <c r="F617" s="21"/>
    </row>
    <row r="618" spans="5:6">
      <c r="E618" s="21"/>
      <c r="F618" s="21"/>
    </row>
    <row r="619" spans="5:6">
      <c r="E619" s="21"/>
      <c r="F619" s="21"/>
    </row>
  </sheetData>
  <pageMargins left="0.7" right="0.7" top="0.75" bottom="0.75" header="0.3" footer="0.3"/>
  <pageSetup scale="68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FC061-4ED7-7A4F-956C-3E956195DE70}">
  <dimension ref="A1:I166"/>
  <sheetViews>
    <sheetView zoomScaleNormal="100" zoomScaleSheetLayoutView="100" workbookViewId="0">
      <pane ySplit="1" topLeftCell="A2" activePane="bottomLeft" state="frozen"/>
      <selection activeCell="B1" sqref="B1"/>
      <selection pane="bottomLeft" activeCell="A2" sqref="A2"/>
    </sheetView>
  </sheetViews>
  <sheetFormatPr baseColWidth="10" defaultColWidth="8.83203125" defaultRowHeight="16"/>
  <cols>
    <col min="1" max="1" width="63.6640625" style="21" customWidth="1"/>
    <col min="2" max="2" width="77.33203125" style="21" customWidth="1"/>
    <col min="3" max="4" width="21.1640625" style="21" customWidth="1"/>
    <col min="5" max="5" width="16.6640625" style="21" customWidth="1"/>
    <col min="6" max="6" width="10.83203125" style="21" customWidth="1"/>
    <col min="7" max="7" width="28.33203125" style="21" customWidth="1"/>
    <col min="8" max="16384" width="8.83203125" style="21"/>
  </cols>
  <sheetData>
    <row r="1" spans="1:9">
      <c r="A1" s="54" t="s">
        <v>569</v>
      </c>
      <c r="B1" s="54" t="s">
        <v>8</v>
      </c>
      <c r="C1" s="55" t="s">
        <v>9</v>
      </c>
      <c r="D1" s="55" t="s">
        <v>10</v>
      </c>
      <c r="E1" s="55" t="s">
        <v>11</v>
      </c>
      <c r="F1" s="56" t="s">
        <v>12</v>
      </c>
      <c r="G1" s="55" t="s">
        <v>570</v>
      </c>
    </row>
    <row r="2" spans="1:9">
      <c r="A2" s="57" t="s">
        <v>62</v>
      </c>
      <c r="B2" s="23" t="s">
        <v>14</v>
      </c>
      <c r="C2" s="58">
        <v>258998</v>
      </c>
      <c r="D2" s="58">
        <f>SUM(D3:D10)</f>
        <v>287608</v>
      </c>
      <c r="E2" s="58">
        <f>D2-C2</f>
        <v>28610</v>
      </c>
      <c r="F2" s="59">
        <f>(D2-C2)/C2</f>
        <v>0.110464173468521</v>
      </c>
      <c r="G2" s="60"/>
    </row>
    <row r="3" spans="1:9">
      <c r="A3" s="6"/>
      <c r="B3" s="6" t="s">
        <v>571</v>
      </c>
      <c r="C3" s="61">
        <v>-190000</v>
      </c>
      <c r="D3" s="61">
        <v>-155000</v>
      </c>
      <c r="E3" s="62">
        <f t="shared" ref="E3:E18" si="0">D3-C3</f>
        <v>35000</v>
      </c>
      <c r="F3" s="63">
        <f t="shared" ref="F3:F18" si="1">(D3-C3)/C3</f>
        <v>-0.18421052631578946</v>
      </c>
      <c r="G3" s="64"/>
    </row>
    <row r="4" spans="1:9">
      <c r="A4" s="6"/>
      <c r="B4" s="6" t="s">
        <v>517</v>
      </c>
      <c r="C4" s="65">
        <v>36366</v>
      </c>
      <c r="D4" s="65">
        <v>12000</v>
      </c>
      <c r="E4" s="62">
        <f t="shared" si="0"/>
        <v>-24366</v>
      </c>
      <c r="F4" s="63">
        <f t="shared" si="1"/>
        <v>-0.67002144860584067</v>
      </c>
      <c r="G4" s="64"/>
    </row>
    <row r="5" spans="1:9">
      <c r="A5" s="6"/>
      <c r="B5" s="6" t="s">
        <v>572</v>
      </c>
      <c r="C5" s="65">
        <v>256682</v>
      </c>
      <c r="D5" s="65">
        <v>270308</v>
      </c>
      <c r="E5" s="62">
        <f t="shared" si="0"/>
        <v>13626</v>
      </c>
      <c r="F5" s="63">
        <f t="shared" si="1"/>
        <v>5.3085140368237742E-2</v>
      </c>
      <c r="G5" s="64"/>
    </row>
    <row r="6" spans="1:9">
      <c r="A6" s="6"/>
      <c r="B6" s="6" t="s">
        <v>199</v>
      </c>
      <c r="C6" s="65">
        <v>76950</v>
      </c>
      <c r="D6" s="65">
        <v>78300</v>
      </c>
      <c r="E6" s="62">
        <f t="shared" si="0"/>
        <v>1350</v>
      </c>
      <c r="F6" s="63">
        <f t="shared" si="1"/>
        <v>1.7543859649122806E-2</v>
      </c>
      <c r="G6" s="64"/>
    </row>
    <row r="7" spans="1:9">
      <c r="A7" s="30"/>
      <c r="B7" s="30" t="s">
        <v>573</v>
      </c>
      <c r="C7" s="62">
        <v>64000</v>
      </c>
      <c r="D7" s="62">
        <v>64000</v>
      </c>
      <c r="E7" s="62">
        <f t="shared" si="0"/>
        <v>0</v>
      </c>
      <c r="F7" s="63">
        <f t="shared" si="1"/>
        <v>0</v>
      </c>
      <c r="G7" s="64"/>
    </row>
    <row r="8" spans="1:9">
      <c r="A8" s="30"/>
      <c r="B8" s="30" t="s">
        <v>574</v>
      </c>
      <c r="C8" s="62">
        <v>15000</v>
      </c>
      <c r="D8" s="62">
        <v>15000</v>
      </c>
      <c r="E8" s="62">
        <f t="shared" si="0"/>
        <v>0</v>
      </c>
      <c r="F8" s="63">
        <f t="shared" si="1"/>
        <v>0</v>
      </c>
      <c r="G8" s="64"/>
    </row>
    <row r="9" spans="1:9">
      <c r="A9" s="30"/>
      <c r="B9" s="30" t="s">
        <v>575</v>
      </c>
      <c r="C9" s="62">
        <v>0</v>
      </c>
      <c r="D9" s="62">
        <v>3000</v>
      </c>
      <c r="E9" s="62">
        <f t="shared" si="0"/>
        <v>3000</v>
      </c>
      <c r="F9" s="63"/>
      <c r="G9" s="64"/>
    </row>
    <row r="10" spans="1:9">
      <c r="A10" s="30"/>
      <c r="B10" s="30" t="s">
        <v>576</v>
      </c>
      <c r="C10" s="62">
        <v>0</v>
      </c>
      <c r="D10" s="62">
        <v>0</v>
      </c>
      <c r="E10" s="62">
        <f t="shared" si="0"/>
        <v>0</v>
      </c>
      <c r="F10" s="63"/>
      <c r="G10" s="64"/>
    </row>
    <row r="11" spans="1:9">
      <c r="A11" s="57" t="s">
        <v>572</v>
      </c>
      <c r="B11" s="23" t="s">
        <v>14</v>
      </c>
      <c r="C11" s="58">
        <v>246957.24</v>
      </c>
      <c r="D11" s="58">
        <f>SUM(D12:D59)</f>
        <v>297858.45999999996</v>
      </c>
      <c r="E11" s="58">
        <f t="shared" si="0"/>
        <v>50901.219999999972</v>
      </c>
      <c r="F11" s="59">
        <f t="shared" si="1"/>
        <v>0.206113495599481</v>
      </c>
      <c r="G11" s="60"/>
    </row>
    <row r="12" spans="1:9">
      <c r="A12" s="6"/>
      <c r="B12" s="30" t="s">
        <v>577</v>
      </c>
      <c r="C12" s="65">
        <v>44737.24</v>
      </c>
      <c r="D12" s="62">
        <f>47868+1.46</f>
        <v>47869.46</v>
      </c>
      <c r="E12" s="62">
        <f t="shared" si="0"/>
        <v>3132.2200000000012</v>
      </c>
      <c r="F12" s="63">
        <f t="shared" si="1"/>
        <v>7.0013706701620423E-2</v>
      </c>
      <c r="G12" s="64"/>
    </row>
    <row r="13" spans="1:9">
      <c r="A13" s="6"/>
      <c r="B13" s="30" t="s">
        <v>578</v>
      </c>
      <c r="C13" s="65">
        <v>35000</v>
      </c>
      <c r="D13" s="62">
        <v>37450</v>
      </c>
      <c r="E13" s="62">
        <f t="shared" si="0"/>
        <v>2450</v>
      </c>
      <c r="F13" s="63">
        <f t="shared" si="1"/>
        <v>7.0000000000000007E-2</v>
      </c>
      <c r="G13" s="64"/>
    </row>
    <row r="14" spans="1:9">
      <c r="A14" s="6"/>
      <c r="B14" s="30" t="s">
        <v>579</v>
      </c>
      <c r="C14" s="62">
        <v>10000</v>
      </c>
      <c r="D14" s="62">
        <v>10000</v>
      </c>
      <c r="E14" s="62">
        <f t="shared" si="0"/>
        <v>0</v>
      </c>
      <c r="F14" s="63">
        <f t="shared" si="1"/>
        <v>0</v>
      </c>
      <c r="G14" s="64"/>
    </row>
    <row r="15" spans="1:9">
      <c r="A15" s="6"/>
      <c r="B15" s="30" t="s">
        <v>580</v>
      </c>
      <c r="C15" s="62">
        <v>10000</v>
      </c>
      <c r="D15" s="62">
        <v>10000</v>
      </c>
      <c r="E15" s="62">
        <f t="shared" si="0"/>
        <v>0</v>
      </c>
      <c r="F15" s="63">
        <f t="shared" si="1"/>
        <v>0</v>
      </c>
      <c r="G15" s="64"/>
      <c r="I15" s="21" t="s">
        <v>581</v>
      </c>
    </row>
    <row r="16" spans="1:9">
      <c r="A16" s="6"/>
      <c r="B16" s="30" t="s">
        <v>582</v>
      </c>
      <c r="C16" s="65">
        <v>4250</v>
      </c>
      <c r="D16" s="62">
        <v>6400</v>
      </c>
      <c r="E16" s="62">
        <f t="shared" si="0"/>
        <v>2150</v>
      </c>
      <c r="F16" s="63">
        <f t="shared" si="1"/>
        <v>0.50588235294117645</v>
      </c>
      <c r="G16" s="64"/>
    </row>
    <row r="17" spans="1:7">
      <c r="A17" s="6"/>
      <c r="B17" s="30" t="s">
        <v>583</v>
      </c>
      <c r="C17" s="65">
        <v>2150</v>
      </c>
      <c r="D17" s="62">
        <v>3500</v>
      </c>
      <c r="E17" s="62">
        <f t="shared" si="0"/>
        <v>1350</v>
      </c>
      <c r="F17" s="63">
        <f t="shared" si="1"/>
        <v>0.62790697674418605</v>
      </c>
      <c r="G17" s="64"/>
    </row>
    <row r="18" spans="1:7">
      <c r="A18" s="6"/>
      <c r="B18" s="30" t="s">
        <v>584</v>
      </c>
      <c r="C18" s="65">
        <v>1500</v>
      </c>
      <c r="D18" s="62">
        <v>1500</v>
      </c>
      <c r="E18" s="62">
        <f t="shared" si="0"/>
        <v>0</v>
      </c>
      <c r="F18" s="63">
        <f t="shared" si="1"/>
        <v>0</v>
      </c>
      <c r="G18" s="64"/>
    </row>
    <row r="19" spans="1:7">
      <c r="A19" s="6"/>
      <c r="B19" s="30" t="s">
        <v>585</v>
      </c>
      <c r="C19" s="65">
        <v>3500</v>
      </c>
      <c r="D19" s="62">
        <v>4250</v>
      </c>
      <c r="E19" s="62">
        <f t="shared" ref="E19:E50" si="2">D19-C19</f>
        <v>750</v>
      </c>
      <c r="F19" s="63">
        <f>(D19-C19)/C19</f>
        <v>0.21428571428571427</v>
      </c>
      <c r="G19" s="64"/>
    </row>
    <row r="20" spans="1:7">
      <c r="A20" s="6"/>
      <c r="B20" s="30" t="s">
        <v>586</v>
      </c>
      <c r="C20" s="65">
        <v>4250</v>
      </c>
      <c r="D20" s="62">
        <v>6400</v>
      </c>
      <c r="E20" s="62">
        <f t="shared" si="2"/>
        <v>2150</v>
      </c>
      <c r="F20" s="63">
        <f>(D20-C20)/C20</f>
        <v>0.50588235294117645</v>
      </c>
      <c r="G20" s="64"/>
    </row>
    <row r="21" spans="1:7">
      <c r="A21" s="6"/>
      <c r="B21" s="30" t="s">
        <v>587</v>
      </c>
      <c r="C21" s="65">
        <v>2150</v>
      </c>
      <c r="D21" s="62">
        <v>3150</v>
      </c>
      <c r="E21" s="62">
        <f t="shared" si="2"/>
        <v>1000</v>
      </c>
      <c r="F21" s="63">
        <f>(D21-C21)/C21</f>
        <v>0.46511627906976744</v>
      </c>
      <c r="G21" s="64"/>
    </row>
    <row r="22" spans="1:7">
      <c r="A22" s="6"/>
      <c r="B22" s="30" t="s">
        <v>587</v>
      </c>
      <c r="C22" s="65">
        <v>2150</v>
      </c>
      <c r="D22" s="62">
        <v>0</v>
      </c>
      <c r="E22" s="62">
        <f t="shared" si="2"/>
        <v>-2150</v>
      </c>
      <c r="F22" s="63">
        <f>(D22-C22)/C22</f>
        <v>-1</v>
      </c>
      <c r="G22" s="64"/>
    </row>
    <row r="23" spans="1:7">
      <c r="A23" s="6"/>
      <c r="B23" s="30" t="s">
        <v>588</v>
      </c>
      <c r="C23" s="65">
        <v>0</v>
      </c>
      <c r="D23" s="62">
        <v>2150</v>
      </c>
      <c r="E23" s="62">
        <f t="shared" si="2"/>
        <v>2150</v>
      </c>
      <c r="F23" s="63"/>
      <c r="G23" s="64"/>
    </row>
    <row r="24" spans="1:7">
      <c r="A24" s="6"/>
      <c r="B24" s="30" t="s">
        <v>588</v>
      </c>
      <c r="C24" s="65">
        <v>0</v>
      </c>
      <c r="D24" s="62">
        <v>2150</v>
      </c>
      <c r="E24" s="62">
        <f t="shared" si="2"/>
        <v>2150</v>
      </c>
      <c r="F24" s="63"/>
      <c r="G24" s="64"/>
    </row>
    <row r="25" spans="1:7">
      <c r="A25" s="6"/>
      <c r="B25" s="30" t="s">
        <v>588</v>
      </c>
      <c r="C25" s="65">
        <v>0</v>
      </c>
      <c r="D25" s="62">
        <v>2150</v>
      </c>
      <c r="E25" s="62">
        <f t="shared" si="2"/>
        <v>2150</v>
      </c>
      <c r="F25" s="63"/>
      <c r="G25" s="64"/>
    </row>
    <row r="26" spans="1:7">
      <c r="A26" s="6"/>
      <c r="B26" s="30" t="s">
        <v>589</v>
      </c>
      <c r="C26" s="65">
        <v>4250</v>
      </c>
      <c r="D26" s="62">
        <v>4250</v>
      </c>
      <c r="E26" s="62">
        <f t="shared" si="2"/>
        <v>0</v>
      </c>
      <c r="F26" s="63">
        <f>(D26-C26)/C26</f>
        <v>0</v>
      </c>
      <c r="G26" s="64"/>
    </row>
    <row r="27" spans="1:7">
      <c r="A27" s="6"/>
      <c r="B27" s="30" t="s">
        <v>590</v>
      </c>
      <c r="C27" s="65">
        <v>2150</v>
      </c>
      <c r="D27" s="65">
        <v>3500</v>
      </c>
      <c r="E27" s="62">
        <f t="shared" si="2"/>
        <v>1350</v>
      </c>
      <c r="F27" s="63">
        <f>(D27-C27)/C27</f>
        <v>0.62790697674418605</v>
      </c>
      <c r="G27" s="64"/>
    </row>
    <row r="28" spans="1:7">
      <c r="A28" s="6"/>
      <c r="B28" s="30" t="s">
        <v>710</v>
      </c>
      <c r="C28" s="65">
        <v>800</v>
      </c>
      <c r="D28" s="65">
        <v>1150</v>
      </c>
      <c r="E28" s="62">
        <f t="shared" si="2"/>
        <v>350</v>
      </c>
      <c r="F28" s="63">
        <f>(D28-C28)/C28</f>
        <v>0.4375</v>
      </c>
      <c r="G28" s="64"/>
    </row>
    <row r="29" spans="1:7">
      <c r="A29" s="6"/>
      <c r="B29" s="30" t="s">
        <v>720</v>
      </c>
      <c r="C29" s="65">
        <v>1250</v>
      </c>
      <c r="D29" s="65">
        <v>2150</v>
      </c>
      <c r="E29" s="62">
        <f t="shared" si="2"/>
        <v>900</v>
      </c>
      <c r="F29" s="63">
        <f>(D29-C29)/C29</f>
        <v>0.72</v>
      </c>
      <c r="G29" s="64"/>
    </row>
    <row r="30" spans="1:7">
      <c r="A30" s="6"/>
      <c r="B30" s="30" t="s">
        <v>591</v>
      </c>
      <c r="C30" s="65">
        <v>0</v>
      </c>
      <c r="D30" s="65">
        <v>0</v>
      </c>
      <c r="E30" s="62">
        <f t="shared" si="2"/>
        <v>0</v>
      </c>
      <c r="F30" s="63"/>
      <c r="G30" s="64"/>
    </row>
    <row r="31" spans="1:7">
      <c r="A31" s="6"/>
      <c r="B31" s="30" t="s">
        <v>714</v>
      </c>
      <c r="C31" s="65">
        <v>0</v>
      </c>
      <c r="D31" s="65">
        <v>450</v>
      </c>
      <c r="E31" s="62">
        <f t="shared" si="2"/>
        <v>450</v>
      </c>
      <c r="F31" s="63"/>
      <c r="G31" s="64"/>
    </row>
    <row r="32" spans="1:7">
      <c r="A32" s="6"/>
      <c r="B32" s="30" t="s">
        <v>713</v>
      </c>
      <c r="C32" s="65">
        <v>0</v>
      </c>
      <c r="D32" s="65">
        <v>450</v>
      </c>
      <c r="E32" s="62">
        <f t="shared" si="2"/>
        <v>450</v>
      </c>
      <c r="F32" s="63"/>
      <c r="G32" s="64"/>
    </row>
    <row r="33" spans="1:7">
      <c r="A33" s="6"/>
      <c r="B33" s="30" t="s">
        <v>712</v>
      </c>
      <c r="C33" s="65">
        <v>0</v>
      </c>
      <c r="D33" s="65">
        <v>450</v>
      </c>
      <c r="E33" s="62">
        <f t="shared" si="2"/>
        <v>450</v>
      </c>
      <c r="F33" s="63"/>
      <c r="G33" s="64"/>
    </row>
    <row r="34" spans="1:7">
      <c r="A34" s="6"/>
      <c r="B34" s="30" t="s">
        <v>715</v>
      </c>
      <c r="C34" s="65">
        <v>0</v>
      </c>
      <c r="D34" s="65">
        <v>450</v>
      </c>
      <c r="E34" s="62">
        <f t="shared" si="2"/>
        <v>450</v>
      </c>
      <c r="F34" s="63"/>
      <c r="G34" s="64"/>
    </row>
    <row r="35" spans="1:7">
      <c r="A35" s="6"/>
      <c r="B35" s="30" t="s">
        <v>716</v>
      </c>
      <c r="C35" s="65">
        <v>0</v>
      </c>
      <c r="D35" s="65">
        <v>350</v>
      </c>
      <c r="E35" s="62">
        <f t="shared" si="2"/>
        <v>350</v>
      </c>
      <c r="F35" s="63"/>
      <c r="G35" s="64"/>
    </row>
    <row r="36" spans="1:7">
      <c r="A36" s="6"/>
      <c r="B36" s="30" t="s">
        <v>592</v>
      </c>
      <c r="C36" s="65">
        <v>2150</v>
      </c>
      <c r="D36" s="65">
        <v>4250</v>
      </c>
      <c r="E36" s="62">
        <f t="shared" si="2"/>
        <v>2100</v>
      </c>
      <c r="F36" s="63">
        <f>(D36-C36)/C36</f>
        <v>0.97674418604651159</v>
      </c>
      <c r="G36" s="64"/>
    </row>
    <row r="37" spans="1:7">
      <c r="A37" s="6"/>
      <c r="B37" s="30" t="s">
        <v>593</v>
      </c>
      <c r="C37" s="65">
        <v>500</v>
      </c>
      <c r="D37" s="65">
        <v>750</v>
      </c>
      <c r="E37" s="62">
        <f t="shared" si="2"/>
        <v>250</v>
      </c>
      <c r="F37" s="63">
        <f>(D37-C37)/C37</f>
        <v>0.5</v>
      </c>
      <c r="G37" s="64"/>
    </row>
    <row r="38" spans="1:7">
      <c r="A38" s="6"/>
      <c r="B38" s="30" t="s">
        <v>594</v>
      </c>
      <c r="C38" s="65">
        <v>2150</v>
      </c>
      <c r="D38" s="65">
        <v>3000</v>
      </c>
      <c r="E38" s="62">
        <f t="shared" si="2"/>
        <v>850</v>
      </c>
      <c r="F38" s="63">
        <f>(D38-C38)/C38</f>
        <v>0.39534883720930231</v>
      </c>
      <c r="G38" s="64"/>
    </row>
    <row r="39" spans="1:7">
      <c r="A39" s="6"/>
      <c r="B39" s="30" t="s">
        <v>595</v>
      </c>
      <c r="C39" s="65">
        <v>2150</v>
      </c>
      <c r="D39" s="65">
        <v>3000</v>
      </c>
      <c r="E39" s="62">
        <f t="shared" si="2"/>
        <v>850</v>
      </c>
      <c r="F39" s="63">
        <f>(D39-C39)/C39</f>
        <v>0.39534883720930231</v>
      </c>
      <c r="G39" s="64"/>
    </row>
    <row r="40" spans="1:7">
      <c r="A40" s="6"/>
      <c r="B40" s="30" t="s">
        <v>596</v>
      </c>
      <c r="C40" s="65">
        <v>2150</v>
      </c>
      <c r="D40" s="65">
        <v>3000</v>
      </c>
      <c r="E40" s="62">
        <f t="shared" si="2"/>
        <v>850</v>
      </c>
      <c r="F40" s="63">
        <f>(D40-C40)/C40</f>
        <v>0.39534883720930231</v>
      </c>
      <c r="G40" s="64"/>
    </row>
    <row r="41" spans="1:7">
      <c r="A41" s="6"/>
      <c r="B41" s="30" t="s">
        <v>597</v>
      </c>
      <c r="C41" s="65">
        <v>0</v>
      </c>
      <c r="D41" s="65">
        <v>3000</v>
      </c>
      <c r="E41" s="62">
        <f t="shared" si="2"/>
        <v>3000</v>
      </c>
      <c r="F41" s="63"/>
      <c r="G41" s="64"/>
    </row>
    <row r="42" spans="1:7">
      <c r="A42" s="6"/>
      <c r="B42" s="30" t="s">
        <v>598</v>
      </c>
      <c r="C42" s="65">
        <v>0</v>
      </c>
      <c r="D42" s="65">
        <v>3000</v>
      </c>
      <c r="E42" s="62">
        <f t="shared" si="2"/>
        <v>3000</v>
      </c>
      <c r="F42" s="63"/>
      <c r="G42" s="64"/>
    </row>
    <row r="43" spans="1:7">
      <c r="A43" s="6"/>
      <c r="B43" s="30" t="s">
        <v>599</v>
      </c>
      <c r="C43" s="65">
        <v>2150</v>
      </c>
      <c r="D43" s="65">
        <v>3000</v>
      </c>
      <c r="E43" s="62">
        <f t="shared" si="2"/>
        <v>850</v>
      </c>
      <c r="F43" s="63">
        <f t="shared" ref="F43:F49" si="3">(D43-C43)/C43</f>
        <v>0.39534883720930231</v>
      </c>
      <c r="G43" s="64"/>
    </row>
    <row r="44" spans="1:7">
      <c r="A44" s="6"/>
      <c r="B44" s="30" t="s">
        <v>600</v>
      </c>
      <c r="C44" s="65">
        <v>2150</v>
      </c>
      <c r="D44" s="65">
        <v>3000</v>
      </c>
      <c r="E44" s="62">
        <f t="shared" si="2"/>
        <v>850</v>
      </c>
      <c r="F44" s="63">
        <f t="shared" si="3"/>
        <v>0.39534883720930231</v>
      </c>
      <c r="G44" s="64"/>
    </row>
    <row r="45" spans="1:7">
      <c r="A45" s="6"/>
      <c r="B45" s="30" t="s">
        <v>601</v>
      </c>
      <c r="C45" s="65">
        <v>2150</v>
      </c>
      <c r="D45" s="65">
        <v>3000</v>
      </c>
      <c r="E45" s="62">
        <f t="shared" si="2"/>
        <v>850</v>
      </c>
      <c r="F45" s="63">
        <f t="shared" si="3"/>
        <v>0.39534883720930231</v>
      </c>
      <c r="G45" s="64"/>
    </row>
    <row r="46" spans="1:7">
      <c r="A46" s="6"/>
      <c r="B46" s="30" t="s">
        <v>602</v>
      </c>
      <c r="C46" s="65">
        <v>2150</v>
      </c>
      <c r="D46" s="65">
        <v>3000</v>
      </c>
      <c r="E46" s="62">
        <f t="shared" si="2"/>
        <v>850</v>
      </c>
      <c r="F46" s="63">
        <f t="shared" si="3"/>
        <v>0.39534883720930231</v>
      </c>
      <c r="G46" s="64"/>
    </row>
    <row r="47" spans="1:7">
      <c r="A47" s="6"/>
      <c r="B47" s="30" t="s">
        <v>603</v>
      </c>
      <c r="C47" s="65">
        <v>2150</v>
      </c>
      <c r="D47" s="65">
        <v>3000</v>
      </c>
      <c r="E47" s="62">
        <f t="shared" si="2"/>
        <v>850</v>
      </c>
      <c r="F47" s="63">
        <f t="shared" si="3"/>
        <v>0.39534883720930231</v>
      </c>
      <c r="G47" s="64"/>
    </row>
    <row r="48" spans="1:7">
      <c r="A48" s="6"/>
      <c r="B48" s="30" t="s">
        <v>604</v>
      </c>
      <c r="C48" s="65">
        <v>2150</v>
      </c>
      <c r="D48" s="65">
        <v>3700</v>
      </c>
      <c r="E48" s="62">
        <f t="shared" si="2"/>
        <v>1550</v>
      </c>
      <c r="F48" s="63">
        <f t="shared" si="3"/>
        <v>0.72093023255813948</v>
      </c>
      <c r="G48" s="64"/>
    </row>
    <row r="49" spans="1:7">
      <c r="A49" s="6"/>
      <c r="B49" s="30" t="s">
        <v>605</v>
      </c>
      <c r="C49" s="65">
        <v>2150</v>
      </c>
      <c r="D49" s="65">
        <v>3000</v>
      </c>
      <c r="E49" s="62">
        <f t="shared" si="2"/>
        <v>850</v>
      </c>
      <c r="F49" s="63">
        <f t="shared" si="3"/>
        <v>0.39534883720930231</v>
      </c>
      <c r="G49" s="64"/>
    </row>
    <row r="50" spans="1:7">
      <c r="A50" s="6"/>
      <c r="B50" s="30" t="s">
        <v>606</v>
      </c>
      <c r="C50" s="65">
        <v>0</v>
      </c>
      <c r="D50" s="65">
        <v>3000</v>
      </c>
      <c r="E50" s="62">
        <f t="shared" si="2"/>
        <v>3000</v>
      </c>
      <c r="F50" s="63"/>
      <c r="G50" s="64"/>
    </row>
    <row r="51" spans="1:7">
      <c r="A51" s="6"/>
      <c r="B51" s="30" t="s">
        <v>607</v>
      </c>
      <c r="C51" s="65">
        <v>1250</v>
      </c>
      <c r="D51" s="65">
        <v>1250</v>
      </c>
      <c r="E51" s="62">
        <f t="shared" ref="E51:E82" si="4">D51-C51</f>
        <v>0</v>
      </c>
      <c r="F51" s="63">
        <f t="shared" ref="F51:F82" si="5">(D51-C51)/C51</f>
        <v>0</v>
      </c>
      <c r="G51" s="64"/>
    </row>
    <row r="52" spans="1:7">
      <c r="A52" s="6"/>
      <c r="B52" s="30" t="s">
        <v>608</v>
      </c>
      <c r="C52" s="65">
        <v>2700</v>
      </c>
      <c r="D52" s="65">
        <v>2700</v>
      </c>
      <c r="E52" s="62">
        <f t="shared" si="4"/>
        <v>0</v>
      </c>
      <c r="F52" s="63">
        <f t="shared" si="5"/>
        <v>0</v>
      </c>
      <c r="G52" s="64"/>
    </row>
    <row r="53" spans="1:7">
      <c r="A53" s="6"/>
      <c r="B53" s="30" t="s">
        <v>609</v>
      </c>
      <c r="C53" s="65">
        <v>2700</v>
      </c>
      <c r="D53" s="65">
        <v>2700</v>
      </c>
      <c r="E53" s="62">
        <f t="shared" si="4"/>
        <v>0</v>
      </c>
      <c r="F53" s="63">
        <f t="shared" si="5"/>
        <v>0</v>
      </c>
      <c r="G53" s="64"/>
    </row>
    <row r="54" spans="1:7">
      <c r="A54" s="6"/>
      <c r="B54" s="30" t="s">
        <v>610</v>
      </c>
      <c r="C54" s="65">
        <v>2700</v>
      </c>
      <c r="D54" s="65">
        <v>2700</v>
      </c>
      <c r="E54" s="62">
        <f t="shared" si="4"/>
        <v>0</v>
      </c>
      <c r="F54" s="63">
        <f t="shared" si="5"/>
        <v>0</v>
      </c>
      <c r="G54" s="64"/>
    </row>
    <row r="55" spans="1:7">
      <c r="A55" s="6"/>
      <c r="B55" s="30" t="s">
        <v>611</v>
      </c>
      <c r="C55" s="65">
        <v>2700</v>
      </c>
      <c r="D55" s="65">
        <v>2000</v>
      </c>
      <c r="E55" s="62">
        <f t="shared" si="4"/>
        <v>-700</v>
      </c>
      <c r="F55" s="63">
        <f t="shared" si="5"/>
        <v>-0.25925925925925924</v>
      </c>
      <c r="G55" s="64"/>
    </row>
    <row r="56" spans="1:7">
      <c r="A56" s="6"/>
      <c r="B56" s="30" t="s">
        <v>612</v>
      </c>
      <c r="C56" s="65">
        <v>2000</v>
      </c>
      <c r="D56" s="65">
        <v>2000</v>
      </c>
      <c r="E56" s="62">
        <f t="shared" si="4"/>
        <v>0</v>
      </c>
      <c r="F56" s="63">
        <f t="shared" si="5"/>
        <v>0</v>
      </c>
      <c r="G56" s="64"/>
    </row>
    <row r="57" spans="1:7">
      <c r="A57" s="6"/>
      <c r="B57" s="30" t="s">
        <v>613</v>
      </c>
      <c r="C57" s="65">
        <v>30000</v>
      </c>
      <c r="D57" s="65">
        <v>30000</v>
      </c>
      <c r="E57" s="62">
        <f t="shared" si="4"/>
        <v>0</v>
      </c>
      <c r="F57" s="63">
        <f t="shared" si="5"/>
        <v>0</v>
      </c>
      <c r="G57" s="64"/>
    </row>
    <row r="58" spans="1:7">
      <c r="A58" s="6"/>
      <c r="B58" s="30" t="s">
        <v>614</v>
      </c>
      <c r="C58" s="65">
        <v>45000</v>
      </c>
      <c r="D58" s="65">
        <v>48419</v>
      </c>
      <c r="E58" s="62">
        <f t="shared" si="4"/>
        <v>3419</v>
      </c>
      <c r="F58" s="63">
        <f t="shared" si="5"/>
        <v>7.5977777777777783E-2</v>
      </c>
      <c r="G58" s="64"/>
    </row>
    <row r="59" spans="1:7">
      <c r="A59" s="6"/>
      <c r="B59" s="30" t="s">
        <v>615</v>
      </c>
      <c r="C59" s="65">
        <v>11220</v>
      </c>
      <c r="D59" s="65">
        <v>11220</v>
      </c>
      <c r="E59" s="62">
        <f t="shared" si="4"/>
        <v>0</v>
      </c>
      <c r="F59" s="63">
        <f t="shared" si="5"/>
        <v>0</v>
      </c>
      <c r="G59" s="64"/>
    </row>
    <row r="60" spans="1:7">
      <c r="A60" s="57" t="s">
        <v>616</v>
      </c>
      <c r="B60" s="23" t="s">
        <v>14</v>
      </c>
      <c r="C60" s="58">
        <v>298235</v>
      </c>
      <c r="D60" s="58">
        <f>SUM(D61:D77)</f>
        <v>242350</v>
      </c>
      <c r="E60" s="58">
        <f>D60-C60</f>
        <v>-55885</v>
      </c>
      <c r="F60" s="59">
        <f t="shared" si="5"/>
        <v>-0.18738578637651515</v>
      </c>
      <c r="G60" s="60"/>
    </row>
    <row r="61" spans="1:7">
      <c r="A61" s="6"/>
      <c r="B61" s="30" t="s">
        <v>617</v>
      </c>
      <c r="C61" s="66">
        <v>-38000</v>
      </c>
      <c r="D61" s="66">
        <v>-38000</v>
      </c>
      <c r="E61" s="65">
        <f t="shared" si="4"/>
        <v>0</v>
      </c>
      <c r="F61" s="63">
        <f t="shared" si="5"/>
        <v>0</v>
      </c>
      <c r="G61" s="64"/>
    </row>
    <row r="62" spans="1:7">
      <c r="A62" s="6"/>
      <c r="B62" s="30" t="s">
        <v>618</v>
      </c>
      <c r="C62" s="65">
        <v>5885</v>
      </c>
      <c r="D62" s="65">
        <v>0</v>
      </c>
      <c r="E62" s="65">
        <f t="shared" si="4"/>
        <v>-5885</v>
      </c>
      <c r="F62" s="63">
        <f t="shared" si="5"/>
        <v>-1</v>
      </c>
      <c r="G62" s="64"/>
    </row>
    <row r="63" spans="1:7">
      <c r="A63" s="6"/>
      <c r="B63" s="30" t="s">
        <v>619</v>
      </c>
      <c r="C63" s="65">
        <v>750</v>
      </c>
      <c r="D63" s="65">
        <v>750</v>
      </c>
      <c r="E63" s="65">
        <f t="shared" si="4"/>
        <v>0</v>
      </c>
      <c r="F63" s="63">
        <f t="shared" si="5"/>
        <v>0</v>
      </c>
      <c r="G63" s="64"/>
    </row>
    <row r="64" spans="1:7">
      <c r="A64" s="6"/>
      <c r="B64" s="30" t="s">
        <v>620</v>
      </c>
      <c r="C64" s="65">
        <v>2500</v>
      </c>
      <c r="D64" s="65">
        <v>2500</v>
      </c>
      <c r="E64" s="65">
        <f t="shared" si="4"/>
        <v>0</v>
      </c>
      <c r="F64" s="63">
        <f t="shared" si="5"/>
        <v>0</v>
      </c>
      <c r="G64" s="64"/>
    </row>
    <row r="65" spans="1:7">
      <c r="A65" s="6"/>
      <c r="B65" s="30" t="s">
        <v>621</v>
      </c>
      <c r="C65" s="65">
        <v>40100</v>
      </c>
      <c r="D65" s="65">
        <v>40100</v>
      </c>
      <c r="E65" s="65">
        <f t="shared" si="4"/>
        <v>0</v>
      </c>
      <c r="F65" s="63">
        <f t="shared" si="5"/>
        <v>0</v>
      </c>
      <c r="G65" s="64"/>
    </row>
    <row r="66" spans="1:7">
      <c r="A66" s="6"/>
      <c r="B66" s="30" t="s">
        <v>546</v>
      </c>
      <c r="C66" s="65">
        <v>5000</v>
      </c>
      <c r="D66" s="65">
        <v>4000</v>
      </c>
      <c r="E66" s="65">
        <f t="shared" si="4"/>
        <v>-1000</v>
      </c>
      <c r="F66" s="63">
        <f t="shared" si="5"/>
        <v>-0.2</v>
      </c>
      <c r="G66" s="64"/>
    </row>
    <row r="67" spans="1:7">
      <c r="A67" s="6"/>
      <c r="B67" s="30" t="s">
        <v>622</v>
      </c>
      <c r="C67" s="65">
        <v>18500</v>
      </c>
      <c r="D67" s="65">
        <v>18500</v>
      </c>
      <c r="E67" s="65">
        <f t="shared" si="4"/>
        <v>0</v>
      </c>
      <c r="F67" s="63">
        <f t="shared" si="5"/>
        <v>0</v>
      </c>
      <c r="G67" s="64"/>
    </row>
    <row r="68" spans="1:7">
      <c r="A68" s="6"/>
      <c r="B68" s="30" t="s">
        <v>623</v>
      </c>
      <c r="C68" s="65">
        <v>20000</v>
      </c>
      <c r="D68" s="65">
        <v>20000</v>
      </c>
      <c r="E68" s="65">
        <f t="shared" si="4"/>
        <v>0</v>
      </c>
      <c r="F68" s="63">
        <f t="shared" si="5"/>
        <v>0</v>
      </c>
      <c r="G68" s="64"/>
    </row>
    <row r="69" spans="1:7">
      <c r="A69" s="6"/>
      <c r="B69" s="30" t="s">
        <v>624</v>
      </c>
      <c r="C69" s="65">
        <v>3000</v>
      </c>
      <c r="D69" s="65">
        <v>3000</v>
      </c>
      <c r="E69" s="65">
        <f t="shared" si="4"/>
        <v>0</v>
      </c>
      <c r="F69" s="63">
        <f t="shared" si="5"/>
        <v>0</v>
      </c>
      <c r="G69" s="64"/>
    </row>
    <row r="70" spans="1:7">
      <c r="A70" s="6"/>
      <c r="B70" s="30" t="s">
        <v>625</v>
      </c>
      <c r="C70" s="65">
        <v>30000</v>
      </c>
      <c r="D70" s="65">
        <v>30000</v>
      </c>
      <c r="E70" s="65">
        <f t="shared" si="4"/>
        <v>0</v>
      </c>
      <c r="F70" s="63">
        <f t="shared" si="5"/>
        <v>0</v>
      </c>
      <c r="G70" s="64"/>
    </row>
    <row r="71" spans="1:7">
      <c r="A71" s="6"/>
      <c r="B71" s="30" t="s">
        <v>626</v>
      </c>
      <c r="C71" s="65">
        <v>130000</v>
      </c>
      <c r="D71" s="65">
        <v>130000</v>
      </c>
      <c r="E71" s="65">
        <f t="shared" si="4"/>
        <v>0</v>
      </c>
      <c r="F71" s="63">
        <f t="shared" si="5"/>
        <v>0</v>
      </c>
      <c r="G71" s="64"/>
    </row>
    <row r="72" spans="1:7">
      <c r="A72" s="6"/>
      <c r="B72" s="30" t="s">
        <v>627</v>
      </c>
      <c r="C72" s="65">
        <v>2500</v>
      </c>
      <c r="D72" s="65">
        <v>3500</v>
      </c>
      <c r="E72" s="65">
        <f t="shared" si="4"/>
        <v>1000</v>
      </c>
      <c r="F72" s="63">
        <f t="shared" si="5"/>
        <v>0.4</v>
      </c>
      <c r="G72" s="64"/>
    </row>
    <row r="73" spans="1:7">
      <c r="A73" s="6"/>
      <c r="B73" s="30" t="s">
        <v>628</v>
      </c>
      <c r="C73" s="65">
        <v>3000</v>
      </c>
      <c r="D73" s="65">
        <v>2000</v>
      </c>
      <c r="E73" s="65">
        <f t="shared" si="4"/>
        <v>-1000</v>
      </c>
      <c r="F73" s="63">
        <f t="shared" si="5"/>
        <v>-0.33333333333333331</v>
      </c>
      <c r="G73" s="64"/>
    </row>
    <row r="74" spans="1:7">
      <c r="A74" s="6"/>
      <c r="B74" s="30" t="s">
        <v>629</v>
      </c>
      <c r="C74" s="65">
        <v>6000</v>
      </c>
      <c r="D74" s="65">
        <v>5000</v>
      </c>
      <c r="E74" s="65">
        <f t="shared" si="4"/>
        <v>-1000</v>
      </c>
      <c r="F74" s="63">
        <f t="shared" si="5"/>
        <v>-0.16666666666666666</v>
      </c>
      <c r="G74" s="64"/>
    </row>
    <row r="75" spans="1:7">
      <c r="A75" s="6"/>
      <c r="B75" s="30" t="s">
        <v>630</v>
      </c>
      <c r="C75" s="65">
        <v>1000</v>
      </c>
      <c r="D75" s="65">
        <v>1000</v>
      </c>
      <c r="E75" s="65">
        <f t="shared" si="4"/>
        <v>0</v>
      </c>
      <c r="F75" s="63">
        <f t="shared" si="5"/>
        <v>0</v>
      </c>
      <c r="G75" s="64"/>
    </row>
    <row r="76" spans="1:7">
      <c r="A76" s="6"/>
      <c r="B76" s="30" t="s">
        <v>631</v>
      </c>
      <c r="C76" s="65">
        <v>20000</v>
      </c>
      <c r="D76" s="65">
        <v>20000</v>
      </c>
      <c r="E76" s="65">
        <f t="shared" si="4"/>
        <v>0</v>
      </c>
      <c r="F76" s="63">
        <f t="shared" si="5"/>
        <v>0</v>
      </c>
      <c r="G76" s="64"/>
    </row>
    <row r="77" spans="1:7">
      <c r="A77" s="6"/>
      <c r="B77" s="30" t="s">
        <v>632</v>
      </c>
      <c r="C77" s="65">
        <v>1000</v>
      </c>
      <c r="D77" s="65">
        <v>0</v>
      </c>
      <c r="E77" s="65">
        <f t="shared" si="4"/>
        <v>-1000</v>
      </c>
      <c r="F77" s="63">
        <f t="shared" si="5"/>
        <v>-1</v>
      </c>
      <c r="G77" s="64"/>
    </row>
    <row r="78" spans="1:7">
      <c r="A78" s="57" t="s">
        <v>633</v>
      </c>
      <c r="B78" s="23" t="s">
        <v>14</v>
      </c>
      <c r="C78" s="24">
        <v>17250</v>
      </c>
      <c r="D78" s="24">
        <f>SUM(D79:D86)</f>
        <v>17750</v>
      </c>
      <c r="E78" s="24">
        <f t="shared" si="4"/>
        <v>500</v>
      </c>
      <c r="F78" s="67">
        <f t="shared" si="5"/>
        <v>2.8985507246376812E-2</v>
      </c>
      <c r="G78" s="60"/>
    </row>
    <row r="79" spans="1:7">
      <c r="A79" s="6"/>
      <c r="B79" s="6" t="s">
        <v>634</v>
      </c>
      <c r="C79" s="65">
        <v>4500</v>
      </c>
      <c r="D79" s="65">
        <v>4500</v>
      </c>
      <c r="E79" s="65">
        <f t="shared" si="4"/>
        <v>0</v>
      </c>
      <c r="F79" s="63">
        <f t="shared" si="5"/>
        <v>0</v>
      </c>
      <c r="G79" s="64"/>
    </row>
    <row r="80" spans="1:7">
      <c r="A80" s="6"/>
      <c r="B80" s="6" t="s">
        <v>635</v>
      </c>
      <c r="C80" s="65">
        <v>1000</v>
      </c>
      <c r="D80" s="65">
        <v>500</v>
      </c>
      <c r="E80" s="65">
        <f t="shared" si="4"/>
        <v>-500</v>
      </c>
      <c r="F80" s="63">
        <f t="shared" si="5"/>
        <v>-0.5</v>
      </c>
      <c r="G80" s="64"/>
    </row>
    <row r="81" spans="1:7">
      <c r="A81" s="6"/>
      <c r="B81" s="6" t="s">
        <v>636</v>
      </c>
      <c r="C81" s="65">
        <v>3000</v>
      </c>
      <c r="D81" s="65">
        <v>3000</v>
      </c>
      <c r="E81" s="65">
        <f t="shared" si="4"/>
        <v>0</v>
      </c>
      <c r="F81" s="63">
        <f t="shared" si="5"/>
        <v>0</v>
      </c>
      <c r="G81" s="64"/>
    </row>
    <row r="82" spans="1:7">
      <c r="A82" s="6"/>
      <c r="B82" s="6" t="s">
        <v>637</v>
      </c>
      <c r="C82" s="65">
        <v>2750</v>
      </c>
      <c r="D82" s="65">
        <v>2750</v>
      </c>
      <c r="E82" s="65">
        <f t="shared" si="4"/>
        <v>0</v>
      </c>
      <c r="F82" s="63">
        <f t="shared" si="5"/>
        <v>0</v>
      </c>
      <c r="G82" s="64"/>
    </row>
    <row r="83" spans="1:7">
      <c r="A83" s="6"/>
      <c r="B83" s="6" t="s">
        <v>638</v>
      </c>
      <c r="C83" s="65">
        <v>0</v>
      </c>
      <c r="D83" s="65">
        <v>0</v>
      </c>
      <c r="E83" s="65">
        <f t="shared" ref="E83:E102" si="6">D83-C83</f>
        <v>0</v>
      </c>
      <c r="F83" s="63"/>
      <c r="G83" s="64"/>
    </row>
    <row r="84" spans="1:7">
      <c r="A84" s="6"/>
      <c r="B84" s="6" t="s">
        <v>639</v>
      </c>
      <c r="C84" s="65">
        <v>0</v>
      </c>
      <c r="D84" s="65">
        <v>0</v>
      </c>
      <c r="E84" s="65">
        <f t="shared" si="6"/>
        <v>0</v>
      </c>
      <c r="F84" s="63"/>
      <c r="G84" s="64"/>
    </row>
    <row r="85" spans="1:7">
      <c r="A85" s="6"/>
      <c r="B85" s="6" t="s">
        <v>640</v>
      </c>
      <c r="C85" s="65">
        <v>6000</v>
      </c>
      <c r="D85" s="65">
        <v>6000</v>
      </c>
      <c r="E85" s="65">
        <f t="shared" si="6"/>
        <v>0</v>
      </c>
      <c r="F85" s="63">
        <f>(D85-C85)/C85</f>
        <v>0</v>
      </c>
      <c r="G85" s="64"/>
    </row>
    <row r="86" spans="1:7">
      <c r="A86" s="6"/>
      <c r="B86" s="6" t="s">
        <v>641</v>
      </c>
      <c r="C86" s="65">
        <v>0</v>
      </c>
      <c r="D86" s="65">
        <v>1000</v>
      </c>
      <c r="E86" s="65">
        <f t="shared" si="6"/>
        <v>1000</v>
      </c>
      <c r="F86" s="63"/>
      <c r="G86" s="64"/>
    </row>
    <row r="87" spans="1:7">
      <c r="A87" s="57" t="s">
        <v>642</v>
      </c>
      <c r="B87" s="23" t="s">
        <v>14</v>
      </c>
      <c r="C87" s="58">
        <v>81710.42</v>
      </c>
      <c r="D87" s="58">
        <f>SUM(D88:D95)</f>
        <v>83100.460000000006</v>
      </c>
      <c r="E87" s="58">
        <f t="shared" si="6"/>
        <v>1390.0400000000081</v>
      </c>
      <c r="F87" s="67">
        <f t="shared" ref="F87:F93" si="7">(D87-C87)/C87</f>
        <v>1.7011783809213171E-2</v>
      </c>
      <c r="G87" s="64"/>
    </row>
    <row r="88" spans="1:7">
      <c r="A88" s="6"/>
      <c r="B88" s="30" t="s">
        <v>643</v>
      </c>
      <c r="C88" s="65">
        <v>71310.42</v>
      </c>
      <c r="D88" s="65">
        <v>72700.460000000006</v>
      </c>
      <c r="E88" s="65">
        <f t="shared" si="6"/>
        <v>1390.0400000000081</v>
      </c>
      <c r="F88" s="63">
        <f t="shared" si="7"/>
        <v>1.9492803436019703E-2</v>
      </c>
      <c r="G88" s="64"/>
    </row>
    <row r="89" spans="1:7">
      <c r="A89" s="6"/>
      <c r="B89" s="30" t="s">
        <v>644</v>
      </c>
      <c r="C89" s="65">
        <v>3300</v>
      </c>
      <c r="D89" s="65">
        <v>3300</v>
      </c>
      <c r="E89" s="65">
        <f t="shared" si="6"/>
        <v>0</v>
      </c>
      <c r="F89" s="63">
        <f t="shared" si="7"/>
        <v>0</v>
      </c>
      <c r="G89" s="64"/>
    </row>
    <row r="90" spans="1:7">
      <c r="A90" s="6"/>
      <c r="B90" s="30" t="s">
        <v>517</v>
      </c>
      <c r="C90" s="65">
        <v>1850</v>
      </c>
      <c r="D90" s="65">
        <v>1850</v>
      </c>
      <c r="E90" s="65">
        <f t="shared" si="6"/>
        <v>0</v>
      </c>
      <c r="F90" s="63">
        <f t="shared" si="7"/>
        <v>0</v>
      </c>
      <c r="G90" s="64"/>
    </row>
    <row r="91" spans="1:7">
      <c r="A91" s="6"/>
      <c r="B91" s="30" t="s">
        <v>645</v>
      </c>
      <c r="C91" s="65">
        <v>1800</v>
      </c>
      <c r="D91" s="65">
        <v>1800</v>
      </c>
      <c r="E91" s="65">
        <f t="shared" si="6"/>
        <v>0</v>
      </c>
      <c r="F91" s="63">
        <f t="shared" si="7"/>
        <v>0</v>
      </c>
      <c r="G91" s="64"/>
    </row>
    <row r="92" spans="1:7">
      <c r="A92" s="6"/>
      <c r="B92" s="30" t="s">
        <v>646</v>
      </c>
      <c r="C92" s="65">
        <v>1750</v>
      </c>
      <c r="D92" s="65">
        <v>1750</v>
      </c>
      <c r="E92" s="65">
        <f t="shared" si="6"/>
        <v>0</v>
      </c>
      <c r="F92" s="63">
        <f t="shared" si="7"/>
        <v>0</v>
      </c>
      <c r="G92" s="64"/>
    </row>
    <row r="93" spans="1:7">
      <c r="A93" s="6"/>
      <c r="B93" s="30" t="s">
        <v>647</v>
      </c>
      <c r="C93" s="65">
        <v>1250</v>
      </c>
      <c r="D93" s="65">
        <v>1250</v>
      </c>
      <c r="E93" s="65">
        <f t="shared" si="6"/>
        <v>0</v>
      </c>
      <c r="F93" s="63">
        <f t="shared" si="7"/>
        <v>0</v>
      </c>
      <c r="G93" s="64"/>
    </row>
    <row r="94" spans="1:7">
      <c r="A94" s="6"/>
      <c r="B94" s="30" t="s">
        <v>648</v>
      </c>
      <c r="C94" s="65">
        <v>0</v>
      </c>
      <c r="D94" s="65">
        <v>0</v>
      </c>
      <c r="E94" s="65">
        <f t="shared" si="6"/>
        <v>0</v>
      </c>
      <c r="F94" s="63"/>
      <c r="G94" s="64"/>
    </row>
    <row r="95" spans="1:7">
      <c r="A95" s="6"/>
      <c r="B95" s="30" t="s">
        <v>649</v>
      </c>
      <c r="C95" s="65">
        <v>450</v>
      </c>
      <c r="D95" s="65">
        <v>450</v>
      </c>
      <c r="E95" s="65">
        <f t="shared" si="6"/>
        <v>0</v>
      </c>
      <c r="F95" s="63">
        <f t="shared" ref="F95:F108" si="8">(D95-C95)/C95</f>
        <v>0</v>
      </c>
      <c r="G95" s="64"/>
    </row>
    <row r="96" spans="1:7">
      <c r="A96" s="57" t="s">
        <v>200</v>
      </c>
      <c r="B96" s="23" t="s">
        <v>14</v>
      </c>
      <c r="C96" s="58">
        <v>202396.11</v>
      </c>
      <c r="D96" s="58">
        <f>SUM(D97:D102)</f>
        <v>179246.11</v>
      </c>
      <c r="E96" s="58">
        <f t="shared" si="6"/>
        <v>-23150</v>
      </c>
      <c r="F96" s="67">
        <f t="shared" si="8"/>
        <v>-0.11437966866062792</v>
      </c>
      <c r="G96" s="60"/>
    </row>
    <row r="97" spans="1:7">
      <c r="A97" s="6"/>
      <c r="B97" s="6" t="s">
        <v>650</v>
      </c>
      <c r="C97" s="65">
        <v>146000</v>
      </c>
      <c r="D97" s="65">
        <v>135000</v>
      </c>
      <c r="E97" s="65">
        <f t="shared" si="6"/>
        <v>-11000</v>
      </c>
      <c r="F97" s="63">
        <f t="shared" si="8"/>
        <v>-7.5342465753424653E-2</v>
      </c>
      <c r="G97" s="64"/>
    </row>
    <row r="98" spans="1:7">
      <c r="A98" s="6"/>
      <c r="B98" s="6" t="s">
        <v>651</v>
      </c>
      <c r="C98" s="65">
        <v>50000</v>
      </c>
      <c r="D98" s="65">
        <v>37850</v>
      </c>
      <c r="E98" s="65">
        <f t="shared" si="6"/>
        <v>-12150</v>
      </c>
      <c r="F98" s="63">
        <f t="shared" si="8"/>
        <v>-0.24299999999999999</v>
      </c>
      <c r="G98" s="64"/>
    </row>
    <row r="99" spans="1:7">
      <c r="A99" s="6"/>
      <c r="B99" s="6" t="s">
        <v>652</v>
      </c>
      <c r="C99" s="65">
        <v>4096.1099999999997</v>
      </c>
      <c r="D99" s="65">
        <v>4096.1099999999997</v>
      </c>
      <c r="E99" s="65">
        <f t="shared" si="6"/>
        <v>0</v>
      </c>
      <c r="F99" s="63">
        <f t="shared" si="8"/>
        <v>0</v>
      </c>
      <c r="G99" s="64"/>
    </row>
    <row r="100" spans="1:7">
      <c r="A100" s="6"/>
      <c r="B100" s="6" t="s">
        <v>653</v>
      </c>
      <c r="C100" s="65">
        <v>500</v>
      </c>
      <c r="D100" s="65">
        <v>500</v>
      </c>
      <c r="E100" s="65">
        <f t="shared" si="6"/>
        <v>0</v>
      </c>
      <c r="F100" s="63">
        <f t="shared" si="8"/>
        <v>0</v>
      </c>
      <c r="G100" s="64"/>
    </row>
    <row r="101" spans="1:7">
      <c r="A101" s="6"/>
      <c r="B101" s="6" t="s">
        <v>654</v>
      </c>
      <c r="C101" s="65">
        <v>1000</v>
      </c>
      <c r="D101" s="65">
        <v>1000</v>
      </c>
      <c r="E101" s="65">
        <f t="shared" si="6"/>
        <v>0</v>
      </c>
      <c r="F101" s="63">
        <f t="shared" si="8"/>
        <v>0</v>
      </c>
      <c r="G101" s="64"/>
    </row>
    <row r="102" spans="1:7">
      <c r="A102" s="6"/>
      <c r="B102" s="6" t="s">
        <v>655</v>
      </c>
      <c r="C102" s="65">
        <v>800</v>
      </c>
      <c r="D102" s="65">
        <v>800</v>
      </c>
      <c r="E102" s="65">
        <f t="shared" si="6"/>
        <v>0</v>
      </c>
      <c r="F102" s="63">
        <f t="shared" si="8"/>
        <v>0</v>
      </c>
      <c r="G102" s="64"/>
    </row>
    <row r="103" spans="1:7">
      <c r="A103" s="57" t="s">
        <v>656</v>
      </c>
      <c r="B103" s="23" t="s">
        <v>14</v>
      </c>
      <c r="C103" s="58">
        <f>SUM(C104)</f>
        <v>2500</v>
      </c>
      <c r="D103" s="58">
        <f>SUM(D104)</f>
        <v>2500</v>
      </c>
      <c r="E103" s="58">
        <v>0</v>
      </c>
      <c r="F103" s="67">
        <f t="shared" si="8"/>
        <v>0</v>
      </c>
      <c r="G103" s="60"/>
    </row>
    <row r="104" spans="1:7">
      <c r="A104" s="6"/>
      <c r="B104" s="6" t="s">
        <v>657</v>
      </c>
      <c r="C104" s="65">
        <v>2500</v>
      </c>
      <c r="D104" s="65">
        <v>2500</v>
      </c>
      <c r="E104" s="65">
        <v>0</v>
      </c>
      <c r="F104" s="63">
        <f t="shared" si="8"/>
        <v>0</v>
      </c>
      <c r="G104" s="64"/>
    </row>
    <row r="105" spans="1:7">
      <c r="A105" s="57" t="s">
        <v>658</v>
      </c>
      <c r="B105" s="23" t="s">
        <v>14</v>
      </c>
      <c r="C105" s="58">
        <f>SUM(C106)</f>
        <v>1500</v>
      </c>
      <c r="D105" s="58">
        <f>SUM(D106)</f>
        <v>1500</v>
      </c>
      <c r="E105" s="58">
        <v>0</v>
      </c>
      <c r="F105" s="68">
        <f t="shared" si="8"/>
        <v>0</v>
      </c>
      <c r="G105" s="60"/>
    </row>
    <row r="106" spans="1:7">
      <c r="A106" s="6"/>
      <c r="B106" s="6" t="s">
        <v>659</v>
      </c>
      <c r="C106" s="65">
        <v>1500</v>
      </c>
      <c r="D106" s="65">
        <v>1500</v>
      </c>
      <c r="E106" s="65">
        <v>0</v>
      </c>
      <c r="F106" s="63">
        <f t="shared" si="8"/>
        <v>0</v>
      </c>
      <c r="G106" s="64"/>
    </row>
    <row r="107" spans="1:7">
      <c r="A107" s="57" t="s">
        <v>660</v>
      </c>
      <c r="B107" s="23" t="s">
        <v>14</v>
      </c>
      <c r="C107" s="58">
        <f>SUM(C108)</f>
        <v>1000</v>
      </c>
      <c r="D107" s="58">
        <f>SUM(D108)</f>
        <v>1000</v>
      </c>
      <c r="E107" s="58">
        <v>0</v>
      </c>
      <c r="F107" s="67">
        <f t="shared" si="8"/>
        <v>0</v>
      </c>
      <c r="G107" s="60"/>
    </row>
    <row r="108" spans="1:7">
      <c r="A108" s="6"/>
      <c r="B108" s="6" t="s">
        <v>661</v>
      </c>
      <c r="C108" s="65">
        <v>1000</v>
      </c>
      <c r="D108" s="65">
        <v>1000</v>
      </c>
      <c r="E108" s="65">
        <v>0</v>
      </c>
      <c r="F108" s="63">
        <f t="shared" si="8"/>
        <v>0</v>
      </c>
      <c r="G108" s="64"/>
    </row>
    <row r="109" spans="1:7">
      <c r="A109" s="57" t="s">
        <v>662</v>
      </c>
      <c r="B109" s="23" t="s">
        <v>14</v>
      </c>
      <c r="C109" s="58">
        <f>SUM(C110)</f>
        <v>0</v>
      </c>
      <c r="D109" s="58">
        <f>SUM(D110:D111)</f>
        <v>4500</v>
      </c>
      <c r="E109" s="58">
        <f>D109-C109</f>
        <v>4500</v>
      </c>
      <c r="F109" s="67"/>
      <c r="G109" s="60"/>
    </row>
    <row r="110" spans="1:7">
      <c r="A110" s="6"/>
      <c r="B110" s="6" t="s">
        <v>663</v>
      </c>
      <c r="C110" s="65">
        <v>0</v>
      </c>
      <c r="D110" s="65">
        <v>2500</v>
      </c>
      <c r="E110" s="65">
        <v>2500</v>
      </c>
      <c r="F110" s="63"/>
      <c r="G110" s="64"/>
    </row>
    <row r="111" spans="1:7">
      <c r="A111" s="6"/>
      <c r="B111" s="6" t="s">
        <v>664</v>
      </c>
      <c r="C111" s="65">
        <v>0</v>
      </c>
      <c r="D111" s="65">
        <v>2000</v>
      </c>
      <c r="E111" s="65">
        <v>2000</v>
      </c>
      <c r="F111" s="63"/>
      <c r="G111" s="64"/>
    </row>
    <row r="112" spans="1:7">
      <c r="A112" s="57" t="s">
        <v>665</v>
      </c>
      <c r="B112" s="23" t="s">
        <v>14</v>
      </c>
      <c r="C112" s="58">
        <f>SUM(C113:C122)</f>
        <v>96931.02</v>
      </c>
      <c r="D112" s="58">
        <f>SUM(D113:D122)</f>
        <v>85800</v>
      </c>
      <c r="E112" s="58">
        <f t="shared" ref="E112:E143" si="9">D112-C112</f>
        <v>-11131.020000000004</v>
      </c>
      <c r="F112" s="67">
        <f t="shared" ref="F112:F117" si="10">(D112-C112)/C112</f>
        <v>-0.11483444618657684</v>
      </c>
      <c r="G112" s="60"/>
    </row>
    <row r="113" spans="1:7">
      <c r="A113" s="6"/>
      <c r="B113" s="6" t="s">
        <v>618</v>
      </c>
      <c r="C113" s="65">
        <v>5885</v>
      </c>
      <c r="D113" s="65">
        <v>0</v>
      </c>
      <c r="E113" s="65">
        <f t="shared" si="9"/>
        <v>-5885</v>
      </c>
      <c r="F113" s="63">
        <f t="shared" si="10"/>
        <v>-1</v>
      </c>
      <c r="G113" s="64"/>
    </row>
    <row r="114" spans="1:7">
      <c r="A114" s="6"/>
      <c r="B114" s="6" t="s">
        <v>666</v>
      </c>
      <c r="C114" s="65">
        <v>72746.02</v>
      </c>
      <c r="D114" s="65">
        <v>60000</v>
      </c>
      <c r="E114" s="65">
        <f t="shared" si="9"/>
        <v>-12746.020000000004</v>
      </c>
      <c r="F114" s="63">
        <f t="shared" si="10"/>
        <v>-0.17521260956956825</v>
      </c>
      <c r="G114" s="64"/>
    </row>
    <row r="115" spans="1:7">
      <c r="A115" s="6"/>
      <c r="B115" s="6" t="s">
        <v>667</v>
      </c>
      <c r="C115" s="65">
        <v>5000</v>
      </c>
      <c r="D115" s="65">
        <v>8000</v>
      </c>
      <c r="E115" s="65">
        <f t="shared" si="9"/>
        <v>3000</v>
      </c>
      <c r="F115" s="63">
        <f t="shared" si="10"/>
        <v>0.6</v>
      </c>
      <c r="G115" s="64"/>
    </row>
    <row r="116" spans="1:7">
      <c r="A116" s="6"/>
      <c r="B116" s="6" t="s">
        <v>668</v>
      </c>
      <c r="C116" s="65">
        <v>6000</v>
      </c>
      <c r="D116" s="65">
        <v>7000</v>
      </c>
      <c r="E116" s="65">
        <f t="shared" si="9"/>
        <v>1000</v>
      </c>
      <c r="F116" s="63">
        <f t="shared" si="10"/>
        <v>0.16666666666666666</v>
      </c>
      <c r="G116" s="64"/>
    </row>
    <row r="117" spans="1:7">
      <c r="A117" s="6"/>
      <c r="B117" s="6" t="s">
        <v>669</v>
      </c>
      <c r="C117" s="65">
        <v>300</v>
      </c>
      <c r="D117" s="65">
        <v>300</v>
      </c>
      <c r="E117" s="65">
        <f t="shared" si="9"/>
        <v>0</v>
      </c>
      <c r="F117" s="63">
        <f t="shared" si="10"/>
        <v>0</v>
      </c>
      <c r="G117" s="64"/>
    </row>
    <row r="118" spans="1:7">
      <c r="A118" s="6"/>
      <c r="B118" s="6" t="s">
        <v>670</v>
      </c>
      <c r="C118" s="65">
        <v>0</v>
      </c>
      <c r="D118" s="65">
        <v>2000</v>
      </c>
      <c r="E118" s="65">
        <f t="shared" si="9"/>
        <v>2000</v>
      </c>
      <c r="F118" s="63"/>
      <c r="G118" s="64"/>
    </row>
    <row r="119" spans="1:7">
      <c r="A119" s="6"/>
      <c r="B119" s="6" t="s">
        <v>671</v>
      </c>
      <c r="C119" s="65">
        <v>0</v>
      </c>
      <c r="D119" s="65">
        <v>500</v>
      </c>
      <c r="E119" s="65">
        <f t="shared" si="9"/>
        <v>500</v>
      </c>
      <c r="F119" s="63"/>
      <c r="G119" s="64"/>
    </row>
    <row r="120" spans="1:7">
      <c r="A120" s="6"/>
      <c r="B120" s="6" t="s">
        <v>672</v>
      </c>
      <c r="C120" s="65">
        <v>2000</v>
      </c>
      <c r="D120" s="65">
        <v>2000</v>
      </c>
      <c r="E120" s="65">
        <f t="shared" si="9"/>
        <v>0</v>
      </c>
      <c r="F120" s="63">
        <f>(D120-C120)/C120</f>
        <v>0</v>
      </c>
      <c r="G120" s="64"/>
    </row>
    <row r="121" spans="1:7">
      <c r="A121" s="6"/>
      <c r="B121" s="6" t="s">
        <v>673</v>
      </c>
      <c r="C121" s="65">
        <v>5000</v>
      </c>
      <c r="D121" s="65">
        <v>3500</v>
      </c>
      <c r="E121" s="65">
        <f t="shared" si="9"/>
        <v>-1500</v>
      </c>
      <c r="F121" s="63">
        <f>(D121-C121)/C121</f>
        <v>-0.3</v>
      </c>
      <c r="G121" s="64"/>
    </row>
    <row r="122" spans="1:7">
      <c r="A122" s="6"/>
      <c r="B122" s="6" t="s">
        <v>663</v>
      </c>
      <c r="C122" s="65">
        <v>0</v>
      </c>
      <c r="D122" s="65">
        <v>2500</v>
      </c>
      <c r="E122" s="65">
        <f t="shared" si="9"/>
        <v>2500</v>
      </c>
      <c r="F122" s="63"/>
      <c r="G122" s="64"/>
    </row>
    <row r="123" spans="1:7">
      <c r="A123" s="57" t="s">
        <v>674</v>
      </c>
      <c r="B123" s="23" t="s">
        <v>14</v>
      </c>
      <c r="C123" s="58">
        <v>0</v>
      </c>
      <c r="D123" s="58">
        <f>SUM(D124:D125)</f>
        <v>15000</v>
      </c>
      <c r="E123" s="58">
        <f t="shared" si="9"/>
        <v>15000</v>
      </c>
      <c r="F123" s="67"/>
      <c r="G123" s="60"/>
    </row>
    <row r="124" spans="1:7">
      <c r="A124" s="6"/>
      <c r="B124" s="6" t="s">
        <v>675</v>
      </c>
      <c r="C124" s="65">
        <v>8000</v>
      </c>
      <c r="D124" s="65">
        <v>5000</v>
      </c>
      <c r="E124" s="65">
        <f t="shared" si="9"/>
        <v>-3000</v>
      </c>
      <c r="F124" s="63">
        <f t="shared" ref="F124:F148" si="11">(D124-C124)/C124</f>
        <v>-0.375</v>
      </c>
      <c r="G124" s="64"/>
    </row>
    <row r="125" spans="1:7">
      <c r="A125" s="6"/>
      <c r="B125" s="30" t="s">
        <v>676</v>
      </c>
      <c r="C125" s="65">
        <v>25000</v>
      </c>
      <c r="D125" s="65">
        <v>10000</v>
      </c>
      <c r="E125" s="65">
        <f t="shared" si="9"/>
        <v>-15000</v>
      </c>
      <c r="F125" s="63">
        <f t="shared" si="11"/>
        <v>-0.6</v>
      </c>
      <c r="G125" s="64"/>
    </row>
    <row r="126" spans="1:7">
      <c r="A126" s="57" t="s">
        <v>677</v>
      </c>
      <c r="B126" s="23" t="s">
        <v>14</v>
      </c>
      <c r="C126" s="58">
        <v>600</v>
      </c>
      <c r="D126" s="58">
        <f>SUM(D127)</f>
        <v>2500</v>
      </c>
      <c r="E126" s="58">
        <f t="shared" si="9"/>
        <v>1900</v>
      </c>
      <c r="F126" s="67">
        <f t="shared" si="11"/>
        <v>3.1666666666666665</v>
      </c>
      <c r="G126" s="60"/>
    </row>
    <row r="127" spans="1:7">
      <c r="A127" s="6"/>
      <c r="B127" s="6" t="s">
        <v>675</v>
      </c>
      <c r="C127" s="65">
        <v>1350</v>
      </c>
      <c r="D127" s="65">
        <v>2500</v>
      </c>
      <c r="E127" s="65">
        <f t="shared" si="9"/>
        <v>1150</v>
      </c>
      <c r="F127" s="63">
        <f t="shared" si="11"/>
        <v>0.85185185185185186</v>
      </c>
      <c r="G127" s="64"/>
    </row>
    <row r="128" spans="1:7">
      <c r="A128" s="57" t="s">
        <v>678</v>
      </c>
      <c r="B128" s="23" t="s">
        <v>14</v>
      </c>
      <c r="C128" s="58">
        <f>SUM(C129)</f>
        <v>3000</v>
      </c>
      <c r="D128" s="58">
        <f>SUM(D129)</f>
        <v>3000</v>
      </c>
      <c r="E128" s="58">
        <f t="shared" si="9"/>
        <v>0</v>
      </c>
      <c r="F128" s="67">
        <f t="shared" si="11"/>
        <v>0</v>
      </c>
      <c r="G128" s="60"/>
    </row>
    <row r="129" spans="1:7">
      <c r="A129" s="6"/>
      <c r="B129" s="6" t="s">
        <v>679</v>
      </c>
      <c r="C129" s="65">
        <v>3000</v>
      </c>
      <c r="D129" s="65">
        <v>3000</v>
      </c>
      <c r="E129" s="65">
        <f t="shared" si="9"/>
        <v>0</v>
      </c>
      <c r="F129" s="63">
        <f t="shared" si="11"/>
        <v>0</v>
      </c>
      <c r="G129" s="64"/>
    </row>
    <row r="130" spans="1:7">
      <c r="A130" s="57" t="s">
        <v>680</v>
      </c>
      <c r="B130" s="23" t="s">
        <v>14</v>
      </c>
      <c r="C130" s="58">
        <v>6000</v>
      </c>
      <c r="D130" s="58">
        <f>SUM(D131:D132)</f>
        <v>14000</v>
      </c>
      <c r="E130" s="58">
        <f t="shared" si="9"/>
        <v>8000</v>
      </c>
      <c r="F130" s="67">
        <f t="shared" si="11"/>
        <v>1.3333333333333333</v>
      </c>
      <c r="G130" s="64"/>
    </row>
    <row r="131" spans="1:7">
      <c r="A131" s="6"/>
      <c r="B131" s="6" t="s">
        <v>675</v>
      </c>
      <c r="C131" s="65">
        <v>6000</v>
      </c>
      <c r="D131" s="65">
        <v>6000</v>
      </c>
      <c r="E131" s="65">
        <f t="shared" si="9"/>
        <v>0</v>
      </c>
      <c r="F131" s="63">
        <f t="shared" si="11"/>
        <v>0</v>
      </c>
      <c r="G131" s="64"/>
    </row>
    <row r="132" spans="1:7">
      <c r="A132" s="6"/>
      <c r="B132" s="6" t="s">
        <v>681</v>
      </c>
      <c r="C132" s="65">
        <v>5000</v>
      </c>
      <c r="D132" s="65">
        <v>8000</v>
      </c>
      <c r="E132" s="65">
        <f t="shared" si="9"/>
        <v>3000</v>
      </c>
      <c r="F132" s="63">
        <f t="shared" si="11"/>
        <v>0.6</v>
      </c>
      <c r="G132" s="64"/>
    </row>
    <row r="133" spans="1:7">
      <c r="A133" s="57" t="s">
        <v>682</v>
      </c>
      <c r="B133" s="23" t="s">
        <v>14</v>
      </c>
      <c r="C133" s="58">
        <v>10000</v>
      </c>
      <c r="D133" s="58">
        <f>SUM(D134:D139)</f>
        <v>11500</v>
      </c>
      <c r="E133" s="58">
        <f t="shared" si="9"/>
        <v>1500</v>
      </c>
      <c r="F133" s="67">
        <f t="shared" si="11"/>
        <v>0.15</v>
      </c>
      <c r="G133" s="64"/>
    </row>
    <row r="134" spans="1:7">
      <c r="A134" s="6"/>
      <c r="B134" s="6" t="s">
        <v>683</v>
      </c>
      <c r="C134" s="65">
        <v>1500</v>
      </c>
      <c r="D134" s="65">
        <v>2000</v>
      </c>
      <c r="E134" s="65">
        <f t="shared" si="9"/>
        <v>500</v>
      </c>
      <c r="F134" s="63">
        <f t="shared" si="11"/>
        <v>0.33333333333333331</v>
      </c>
      <c r="G134" s="64"/>
    </row>
    <row r="135" spans="1:7">
      <c r="A135" s="6"/>
      <c r="B135" s="6" t="s">
        <v>684</v>
      </c>
      <c r="C135" s="65">
        <v>1500</v>
      </c>
      <c r="D135" s="65">
        <v>1500</v>
      </c>
      <c r="E135" s="65">
        <f t="shared" si="9"/>
        <v>0</v>
      </c>
      <c r="F135" s="63">
        <f t="shared" si="11"/>
        <v>0</v>
      </c>
      <c r="G135" s="64"/>
    </row>
    <row r="136" spans="1:7">
      <c r="A136" s="6"/>
      <c r="B136" s="6" t="s">
        <v>685</v>
      </c>
      <c r="C136" s="65">
        <v>1500</v>
      </c>
      <c r="D136" s="65">
        <v>1500</v>
      </c>
      <c r="E136" s="65">
        <f t="shared" si="9"/>
        <v>0</v>
      </c>
      <c r="F136" s="63">
        <f t="shared" si="11"/>
        <v>0</v>
      </c>
      <c r="G136" s="64"/>
    </row>
    <row r="137" spans="1:7">
      <c r="A137" s="6"/>
      <c r="B137" s="6" t="s">
        <v>686</v>
      </c>
      <c r="C137" s="65">
        <v>2000</v>
      </c>
      <c r="D137" s="65">
        <v>2000</v>
      </c>
      <c r="E137" s="65">
        <f t="shared" si="9"/>
        <v>0</v>
      </c>
      <c r="F137" s="63">
        <f t="shared" si="11"/>
        <v>0</v>
      </c>
      <c r="G137" s="64"/>
    </row>
    <row r="138" spans="1:7">
      <c r="A138" s="6"/>
      <c r="B138" s="6" t="s">
        <v>687</v>
      </c>
      <c r="C138" s="65">
        <v>1500</v>
      </c>
      <c r="D138" s="65">
        <v>2000</v>
      </c>
      <c r="E138" s="65">
        <f t="shared" si="9"/>
        <v>500</v>
      </c>
      <c r="F138" s="63">
        <f t="shared" si="11"/>
        <v>0.33333333333333331</v>
      </c>
      <c r="G138" s="60"/>
    </row>
    <row r="139" spans="1:7">
      <c r="A139" s="6"/>
      <c r="B139" s="6" t="s">
        <v>688</v>
      </c>
      <c r="C139" s="65">
        <v>2000</v>
      </c>
      <c r="D139" s="65">
        <v>2500</v>
      </c>
      <c r="E139" s="65">
        <f t="shared" si="9"/>
        <v>500</v>
      </c>
      <c r="F139" s="63">
        <f t="shared" si="11"/>
        <v>0.25</v>
      </c>
      <c r="G139" s="64"/>
    </row>
    <row r="140" spans="1:7">
      <c r="A140" s="57" t="s">
        <v>689</v>
      </c>
      <c r="B140" s="23" t="s">
        <v>14</v>
      </c>
      <c r="C140" s="58">
        <v>1750</v>
      </c>
      <c r="D140" s="58">
        <f>SUM(D141:D143)</f>
        <v>7500</v>
      </c>
      <c r="E140" s="58">
        <f t="shared" si="9"/>
        <v>5750</v>
      </c>
      <c r="F140" s="59">
        <f t="shared" si="11"/>
        <v>3.2857142857142856</v>
      </c>
      <c r="G140" s="64"/>
    </row>
    <row r="141" spans="1:7">
      <c r="A141" s="6"/>
      <c r="B141" s="6" t="s">
        <v>690</v>
      </c>
      <c r="C141" s="65">
        <v>1000</v>
      </c>
      <c r="D141" s="65">
        <v>1250</v>
      </c>
      <c r="E141" s="65">
        <f t="shared" si="9"/>
        <v>250</v>
      </c>
      <c r="F141" s="63">
        <f t="shared" si="11"/>
        <v>0.25</v>
      </c>
      <c r="G141" s="60"/>
    </row>
    <row r="142" spans="1:7">
      <c r="A142" s="6"/>
      <c r="B142" s="6" t="s">
        <v>691</v>
      </c>
      <c r="C142" s="65">
        <v>750</v>
      </c>
      <c r="D142" s="65">
        <v>1250</v>
      </c>
      <c r="E142" s="65">
        <f t="shared" si="9"/>
        <v>500</v>
      </c>
      <c r="F142" s="63">
        <f t="shared" si="11"/>
        <v>0.66666666666666663</v>
      </c>
      <c r="G142" s="64"/>
    </row>
    <row r="143" spans="1:7">
      <c r="A143" s="6"/>
      <c r="B143" s="6" t="s">
        <v>692</v>
      </c>
      <c r="C143" s="65">
        <v>8000</v>
      </c>
      <c r="D143" s="65">
        <v>5000</v>
      </c>
      <c r="E143" s="65">
        <f t="shared" si="9"/>
        <v>-3000</v>
      </c>
      <c r="F143" s="63">
        <f t="shared" si="11"/>
        <v>-0.375</v>
      </c>
      <c r="G143" s="64"/>
    </row>
    <row r="144" spans="1:7">
      <c r="A144" s="57" t="s">
        <v>693</v>
      </c>
      <c r="B144" s="23" t="s">
        <v>14</v>
      </c>
      <c r="C144" s="58">
        <f>SUM(C145:C146)</f>
        <v>20000</v>
      </c>
      <c r="D144" s="58">
        <f>SUM(D145:D146)</f>
        <v>20000</v>
      </c>
      <c r="E144" s="58">
        <f t="shared" ref="E144:E165" si="12">D144-C144</f>
        <v>0</v>
      </c>
      <c r="F144" s="59">
        <f t="shared" si="11"/>
        <v>0</v>
      </c>
      <c r="G144" s="64"/>
    </row>
    <row r="145" spans="1:7">
      <c r="A145" s="6"/>
      <c r="B145" s="6" t="s">
        <v>694</v>
      </c>
      <c r="C145" s="65">
        <v>15000</v>
      </c>
      <c r="D145" s="65">
        <v>15000</v>
      </c>
      <c r="E145" s="65">
        <f t="shared" si="12"/>
        <v>0</v>
      </c>
      <c r="F145" s="63">
        <f t="shared" si="11"/>
        <v>0</v>
      </c>
      <c r="G145" s="60"/>
    </row>
    <row r="146" spans="1:7">
      <c r="A146" s="6"/>
      <c r="B146" s="6" t="s">
        <v>675</v>
      </c>
      <c r="C146" s="65">
        <v>5000</v>
      </c>
      <c r="D146" s="65">
        <v>5000</v>
      </c>
      <c r="E146" s="65">
        <f t="shared" si="12"/>
        <v>0</v>
      </c>
      <c r="F146" s="63">
        <f t="shared" si="11"/>
        <v>0</v>
      </c>
      <c r="G146" s="64"/>
    </row>
    <row r="147" spans="1:7">
      <c r="A147" s="57" t="s">
        <v>695</v>
      </c>
      <c r="B147" s="23" t="s">
        <v>14</v>
      </c>
      <c r="C147" s="58">
        <f>SUM(C148)</f>
        <v>5000</v>
      </c>
      <c r="D147" s="58">
        <f>SUM(D148:D149)</f>
        <v>5800</v>
      </c>
      <c r="E147" s="58">
        <f t="shared" si="12"/>
        <v>800</v>
      </c>
      <c r="F147" s="59">
        <f t="shared" si="11"/>
        <v>0.16</v>
      </c>
      <c r="G147" s="60"/>
    </row>
    <row r="148" spans="1:7">
      <c r="A148" s="6"/>
      <c r="B148" s="6" t="s">
        <v>696</v>
      </c>
      <c r="C148" s="65">
        <v>5000</v>
      </c>
      <c r="D148" s="65">
        <v>5000</v>
      </c>
      <c r="E148" s="65">
        <f t="shared" si="12"/>
        <v>0</v>
      </c>
      <c r="F148" s="63">
        <f t="shared" si="11"/>
        <v>0</v>
      </c>
      <c r="G148" s="64"/>
    </row>
    <row r="149" spans="1:7">
      <c r="A149" s="6"/>
      <c r="B149" s="6" t="s">
        <v>697</v>
      </c>
      <c r="C149" s="65">
        <v>0</v>
      </c>
      <c r="D149" s="65">
        <v>800</v>
      </c>
      <c r="E149" s="65">
        <f t="shared" si="12"/>
        <v>800</v>
      </c>
      <c r="F149" s="63"/>
      <c r="G149" s="64"/>
    </row>
    <row r="150" spans="1:7">
      <c r="A150" s="57" t="s">
        <v>698</v>
      </c>
      <c r="B150" s="23" t="s">
        <v>14</v>
      </c>
      <c r="C150" s="58">
        <v>420000</v>
      </c>
      <c r="D150" s="58">
        <f>SUM(D151:D154)</f>
        <v>475038.41</v>
      </c>
      <c r="E150" s="58">
        <f t="shared" si="12"/>
        <v>55038.409999999974</v>
      </c>
      <c r="F150" s="59">
        <f t="shared" ref="F150:F164" si="13">(D150-C150)/C150</f>
        <v>0.13104383333333328</v>
      </c>
      <c r="G150" s="64"/>
    </row>
    <row r="151" spans="1:7">
      <c r="A151" s="6"/>
      <c r="B151" s="6" t="s">
        <v>699</v>
      </c>
      <c r="C151" s="65">
        <v>300000</v>
      </c>
      <c r="D151" s="65">
        <v>355038.41</v>
      </c>
      <c r="E151" s="65">
        <f t="shared" si="12"/>
        <v>55038.409999999974</v>
      </c>
      <c r="F151" s="63">
        <f t="shared" si="13"/>
        <v>0.18346136666666657</v>
      </c>
      <c r="G151" s="64"/>
    </row>
    <row r="152" spans="1:7">
      <c r="A152" s="6"/>
      <c r="B152" s="6" t="s">
        <v>700</v>
      </c>
      <c r="C152" s="65">
        <v>85000</v>
      </c>
      <c r="D152" s="65">
        <v>85000</v>
      </c>
      <c r="E152" s="65">
        <f t="shared" si="12"/>
        <v>0</v>
      </c>
      <c r="F152" s="63">
        <f t="shared" si="13"/>
        <v>0</v>
      </c>
      <c r="G152" s="64"/>
    </row>
    <row r="153" spans="1:7">
      <c r="A153" s="6"/>
      <c r="B153" s="6" t="s">
        <v>701</v>
      </c>
      <c r="C153" s="65">
        <v>10000</v>
      </c>
      <c r="D153" s="65">
        <v>15000</v>
      </c>
      <c r="E153" s="65">
        <f t="shared" si="12"/>
        <v>5000</v>
      </c>
      <c r="F153" s="63">
        <f t="shared" si="13"/>
        <v>0.5</v>
      </c>
      <c r="G153" s="64"/>
    </row>
    <row r="154" spans="1:7">
      <c r="A154" s="6"/>
      <c r="B154" s="6" t="s">
        <v>675</v>
      </c>
      <c r="C154" s="65">
        <v>17000</v>
      </c>
      <c r="D154" s="65">
        <v>20000</v>
      </c>
      <c r="E154" s="65">
        <f t="shared" si="12"/>
        <v>3000</v>
      </c>
      <c r="F154" s="63">
        <f t="shared" si="13"/>
        <v>0.17647058823529413</v>
      </c>
      <c r="G154" s="60"/>
    </row>
    <row r="155" spans="1:7">
      <c r="A155" s="57" t="s">
        <v>702</v>
      </c>
      <c r="B155" s="23" t="s">
        <v>14</v>
      </c>
      <c r="C155" s="58">
        <f>SUM(C156)</f>
        <v>3500</v>
      </c>
      <c r="D155" s="58">
        <f>SUM(D156)</f>
        <v>2500</v>
      </c>
      <c r="E155" s="58">
        <f t="shared" si="12"/>
        <v>-1000</v>
      </c>
      <c r="F155" s="59">
        <f t="shared" si="13"/>
        <v>-0.2857142857142857</v>
      </c>
      <c r="G155" s="60"/>
    </row>
    <row r="156" spans="1:7">
      <c r="A156" s="6"/>
      <c r="B156" s="6" t="s">
        <v>703</v>
      </c>
      <c r="C156" s="65">
        <v>3500</v>
      </c>
      <c r="D156" s="65">
        <v>2500</v>
      </c>
      <c r="E156" s="65">
        <f t="shared" si="12"/>
        <v>-1000</v>
      </c>
      <c r="F156" s="63">
        <f t="shared" si="13"/>
        <v>-0.2857142857142857</v>
      </c>
      <c r="G156" s="64"/>
    </row>
    <row r="157" spans="1:7">
      <c r="A157" s="57" t="s">
        <v>704</v>
      </c>
      <c r="B157" s="23" t="s">
        <v>14</v>
      </c>
      <c r="C157" s="58">
        <f>SUM(C158:C160)</f>
        <v>24500</v>
      </c>
      <c r="D157" s="58">
        <f>SUM(D158:D160)</f>
        <v>24500</v>
      </c>
      <c r="E157" s="58">
        <f t="shared" si="12"/>
        <v>0</v>
      </c>
      <c r="F157" s="59">
        <f t="shared" si="13"/>
        <v>0</v>
      </c>
      <c r="G157" s="64"/>
    </row>
    <row r="158" spans="1:7">
      <c r="A158" s="6"/>
      <c r="B158" s="6" t="s">
        <v>705</v>
      </c>
      <c r="C158" s="65">
        <v>20000</v>
      </c>
      <c r="D158" s="65">
        <v>20000</v>
      </c>
      <c r="E158" s="65">
        <f t="shared" si="12"/>
        <v>0</v>
      </c>
      <c r="F158" s="63">
        <f t="shared" si="13"/>
        <v>0</v>
      </c>
      <c r="G158" s="64"/>
    </row>
    <row r="159" spans="1:7">
      <c r="A159" s="6"/>
      <c r="B159" s="6" t="s">
        <v>711</v>
      </c>
      <c r="C159" s="65">
        <v>2500</v>
      </c>
      <c r="D159" s="65">
        <v>2500</v>
      </c>
      <c r="E159" s="65">
        <f t="shared" si="12"/>
        <v>0</v>
      </c>
      <c r="F159" s="63">
        <f t="shared" si="13"/>
        <v>0</v>
      </c>
      <c r="G159" s="60"/>
    </row>
    <row r="160" spans="1:7">
      <c r="A160" s="6"/>
      <c r="B160" s="6" t="s">
        <v>675</v>
      </c>
      <c r="C160" s="65">
        <v>2000</v>
      </c>
      <c r="D160" s="65">
        <v>2000</v>
      </c>
      <c r="E160" s="65">
        <f t="shared" si="12"/>
        <v>0</v>
      </c>
      <c r="F160" s="63">
        <f t="shared" si="13"/>
        <v>0</v>
      </c>
      <c r="G160" s="64"/>
    </row>
    <row r="161" spans="1:7">
      <c r="A161" s="57" t="s">
        <v>706</v>
      </c>
      <c r="B161" s="23" t="s">
        <v>14</v>
      </c>
      <c r="C161" s="58">
        <v>5000</v>
      </c>
      <c r="D161" s="58">
        <v>5000</v>
      </c>
      <c r="E161" s="58">
        <f t="shared" si="12"/>
        <v>0</v>
      </c>
      <c r="F161" s="59">
        <f t="shared" si="13"/>
        <v>0</v>
      </c>
      <c r="G161" s="60"/>
    </row>
    <row r="162" spans="1:7">
      <c r="A162" s="6"/>
      <c r="B162" s="6" t="s">
        <v>706</v>
      </c>
      <c r="C162" s="65">
        <v>5000</v>
      </c>
      <c r="D162" s="65">
        <v>5000</v>
      </c>
      <c r="E162" s="65">
        <f t="shared" si="12"/>
        <v>0</v>
      </c>
      <c r="F162" s="63">
        <f t="shared" si="13"/>
        <v>0</v>
      </c>
      <c r="G162" s="6"/>
    </row>
    <row r="163" spans="1:7">
      <c r="A163" s="57" t="s">
        <v>707</v>
      </c>
      <c r="B163" s="23" t="s">
        <v>14</v>
      </c>
      <c r="C163" s="58">
        <v>1000</v>
      </c>
      <c r="D163" s="58">
        <v>0</v>
      </c>
      <c r="E163" s="58">
        <f t="shared" si="12"/>
        <v>-1000</v>
      </c>
      <c r="F163" s="59">
        <f t="shared" si="13"/>
        <v>-1</v>
      </c>
      <c r="G163" s="5"/>
    </row>
    <row r="164" spans="1:7">
      <c r="A164" s="60" t="s">
        <v>708</v>
      </c>
      <c r="B164" s="6" t="s">
        <v>568</v>
      </c>
      <c r="C164" s="65">
        <v>1000</v>
      </c>
      <c r="D164" s="65">
        <v>0</v>
      </c>
      <c r="E164" s="65">
        <f t="shared" si="12"/>
        <v>-1000</v>
      </c>
      <c r="F164" s="63">
        <f t="shared" si="13"/>
        <v>-1</v>
      </c>
      <c r="G164" s="6"/>
    </row>
    <row r="165" spans="1:7">
      <c r="A165" s="49" t="s">
        <v>709</v>
      </c>
      <c r="B165" s="49" t="s">
        <v>568</v>
      </c>
      <c r="C165" s="50">
        <f>SUM(C2,C11,C130,C126,C60,C78,C87,C96,C103,C105,C107,C109,C112,C123,C128,C133,C161,C140,C144,C147,C150,C155,C157,C163)</f>
        <v>1707827.79</v>
      </c>
      <c r="D165" s="50">
        <f>SUM(D2,D11,D60,D78,D87,D96,D103,D105,D107,D109,D112,D123,D128,D133,D161,D140,D144,D147,D150,D155,D157,D126,D130,D163)</f>
        <v>1789551.4399999997</v>
      </c>
      <c r="E165" s="50">
        <f t="shared" si="12"/>
        <v>81723.649999999674</v>
      </c>
      <c r="F165" s="51">
        <f>E165/C165</f>
        <v>4.7852395000551939E-2</v>
      </c>
      <c r="G165" s="6"/>
    </row>
    <row r="166" spans="1:7">
      <c r="A166" s="69"/>
      <c r="B166" s="70"/>
      <c r="C166" s="71"/>
      <c r="D166" s="69"/>
      <c r="E166" s="69"/>
      <c r="F166" s="69"/>
      <c r="G166" s="69"/>
    </row>
  </sheetData>
  <pageMargins left="0.7" right="0.7" top="0.75" bottom="0.75" header="0.3" footer="0.3"/>
  <pageSetup scale="68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AB0F59925FDD4BB0C8E1350AF1C697" ma:contentTypeVersion="6" ma:contentTypeDescription="Create a new document." ma:contentTypeScope="" ma:versionID="8f160bb1fdc15689f873aa3486334688">
  <xsd:schema xmlns:xsd="http://www.w3.org/2001/XMLSchema" xmlns:xs="http://www.w3.org/2001/XMLSchema" xmlns:p="http://schemas.microsoft.com/office/2006/metadata/properties" xmlns:ns2="9e987730-02a4-44c4-8b3a-a37d71ce5800" targetNamespace="http://schemas.microsoft.com/office/2006/metadata/properties" ma:root="true" ma:fieldsID="16110f90555aa8df212d9ff929e2bf5e" ns2:_="">
    <xsd:import namespace="9e987730-02a4-44c4-8b3a-a37d71ce58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987730-02a4-44c4-8b3a-a37d71ce58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EC913C-3313-40F5-8200-135A3CB72BED}"/>
</file>

<file path=customXml/itemProps2.xml><?xml version="1.0" encoding="utf-8"?>
<ds:datastoreItem xmlns:ds="http://schemas.openxmlformats.org/officeDocument/2006/customXml" ds:itemID="{7EB9004C-30B5-4C30-BB65-DA130FD41441}"/>
</file>

<file path=customXml/itemProps3.xml><?xml version="1.0" encoding="utf-8"?>
<ds:datastoreItem xmlns:ds="http://schemas.openxmlformats.org/officeDocument/2006/customXml" ds:itemID="{531D20CA-390A-43A2-B50E-B3A6D6A966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 BUDGET TOTALS</vt:lpstr>
      <vt:lpstr>External Budget</vt:lpstr>
      <vt:lpstr>Internal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Salazar, Samuel</dc:creator>
  <cp:keywords/>
  <dc:description/>
  <cp:lastModifiedBy>Salazar, Samuel</cp:lastModifiedBy>
  <cp:revision/>
  <dcterms:created xsi:type="dcterms:W3CDTF">2019-11-06T20:01:31Z</dcterms:created>
  <dcterms:modified xsi:type="dcterms:W3CDTF">2020-04-27T19:19:16Z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0x010100FAAB0F59925FDD4BB0C8E1350AF1C697</vt:lpwstr>
  </property>
</Properties>
</file>